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zovice\Desktop\"/>
    </mc:Choice>
  </mc:AlternateContent>
  <bookViews>
    <workbookView xWindow="0" yWindow="0" windowWidth="19200" windowHeight="12885"/>
  </bookViews>
  <sheets>
    <sheet name="Krycí list" sheetId="1" r:id="rId1"/>
    <sheet name="Rekapitulace" sheetId="2" r:id="rId2"/>
    <sheet name="Položky" sheetId="3" r:id="rId3"/>
  </sheets>
  <definedNames>
    <definedName name="cisloobjektu">'Krycí list'!$A$5</definedName>
    <definedName name="cislostavby">'Krycí list'!$A$7</definedName>
    <definedName name="Datum">'Krycí list'!$B$27</definedName>
    <definedName name="Dil">Rekapitulace!$A$6</definedName>
    <definedName name="Dodavka">Rekapitulace!$G$15</definedName>
    <definedName name="Dodavka0">Položky!#REF!</definedName>
    <definedName name="HSV">Rekapitulace!$E$15</definedName>
    <definedName name="HSV0">Položky!#REF!</definedName>
    <definedName name="HZS">Rekapitulace!$I$15</definedName>
    <definedName name="HZS0">Položky!#REF!</definedName>
    <definedName name="JKSO">'Krycí list'!$G$2</definedName>
    <definedName name="MJ">'Krycí list'!$G$5</definedName>
    <definedName name="Mont">Rekapitulace!$H$15</definedName>
    <definedName name="Montaz0">Položky!#REF!</definedName>
    <definedName name="NazevDilu">Rekapitulace!$B$6</definedName>
    <definedName name="nazevobjektu">'Krycí list'!$C$5</definedName>
    <definedName name="nazevstavby">'Krycí list'!$C$7</definedName>
    <definedName name="_xlnm.Print_Titles" localSheetId="2">Položky!$1:$6</definedName>
    <definedName name="_xlnm.Print_Titles" localSheetId="1">Rekapitulace!$1:$6</definedName>
    <definedName name="Objednatel">'Krycí list'!$C$10</definedName>
    <definedName name="_xlnm.Print_Area" localSheetId="0">'Krycí list'!$A$1:$G$45</definedName>
    <definedName name="_xlnm.Print_Area" localSheetId="2">Položky!$A$1:$G$259</definedName>
    <definedName name="_xlnm.Print_Area" localSheetId="1">Rekapitulace!$A$1:$I$29</definedName>
    <definedName name="PocetMJ">'Krycí list'!$G$6</definedName>
    <definedName name="Poznamka">'Krycí list'!$B$37</definedName>
    <definedName name="Projektant">'Krycí list'!$C$8</definedName>
    <definedName name="PSV">Rekapitulace!$F$15</definedName>
    <definedName name="PSV0">Položky!#REF!</definedName>
    <definedName name="SazbaDPH1">'Krycí list'!$C$30</definedName>
    <definedName name="SazbaDPH2">'Krycí list'!$C$32</definedName>
    <definedName name="SloupecCC">Položky!$G$6</definedName>
    <definedName name="SloupecCisloPol">Položky!$B$6</definedName>
    <definedName name="SloupecJC">Položky!$F$6</definedName>
    <definedName name="SloupecMJ">Položky!$D$6</definedName>
    <definedName name="SloupecMnozstvi">Položky!$E$6</definedName>
    <definedName name="SloupecNazPol">Položky!$C$6</definedName>
    <definedName name="SloupecPC">Položky!$A$6</definedName>
    <definedName name="solver_lin" localSheetId="2" hidden="1">0</definedName>
    <definedName name="solver_num" localSheetId="2" hidden="1">0</definedName>
    <definedName name="solver_opt" localSheetId="2" hidden="1">Položky!#REF!</definedName>
    <definedName name="solver_typ" localSheetId="2" hidden="1">1</definedName>
    <definedName name="solver_val" localSheetId="2" hidden="1">0</definedName>
    <definedName name="Typ">Položky!#REF!</definedName>
    <definedName name="VRN">Rekapitulace!$H$28</definedName>
    <definedName name="VRNKc">Rekapitulace!#REF!</definedName>
    <definedName name="VRNnazev">Rekapitulace!#REF!</definedName>
    <definedName name="VRNproc">Rekapitulace!#REF!</definedName>
    <definedName name="VRNzakl">Rekapitulace!#REF!</definedName>
    <definedName name="Zakazka">'Krycí list'!$G$11</definedName>
    <definedName name="Zaklad22">'Krycí list'!$F$32</definedName>
    <definedName name="Zaklad5">'Krycí list'!$F$30</definedName>
    <definedName name="Zhotovitel">'Krycí list'!$C$11:$E$11</definedName>
  </definedNames>
  <calcPr calcId="152511"/>
</workbook>
</file>

<file path=xl/calcChain.xml><?xml version="1.0" encoding="utf-8"?>
<calcChain xmlns="http://schemas.openxmlformats.org/spreadsheetml/2006/main">
  <c r="BE236" i="3" l="1"/>
  <c r="BD236" i="3"/>
  <c r="BC236" i="3"/>
  <c r="BB236" i="3"/>
  <c r="G236" i="3"/>
  <c r="BA236" i="3" s="1"/>
  <c r="BE238" i="3"/>
  <c r="BD238" i="3"/>
  <c r="BC238" i="3"/>
  <c r="BB238" i="3"/>
  <c r="G238" i="3"/>
  <c r="BA238" i="3" s="1"/>
  <c r="D21" i="1" l="1"/>
  <c r="D20" i="1"/>
  <c r="D19" i="1"/>
  <c r="D18" i="1"/>
  <c r="D17" i="1"/>
  <c r="D16" i="1"/>
  <c r="D15" i="1"/>
  <c r="BE258" i="3"/>
  <c r="BD258" i="3"/>
  <c r="BC258" i="3"/>
  <c r="BB258" i="3"/>
  <c r="G258" i="3"/>
  <c r="BA258" i="3" s="1"/>
  <c r="BE257" i="3"/>
  <c r="BE259" i="3" s="1"/>
  <c r="I14" i="2" s="1"/>
  <c r="BD257" i="3"/>
  <c r="BC257" i="3"/>
  <c r="BB257" i="3"/>
  <c r="BA257" i="3"/>
  <c r="G257" i="3"/>
  <c r="B14" i="2"/>
  <c r="A14" i="2"/>
  <c r="BD259" i="3"/>
  <c r="H14" i="2" s="1"/>
  <c r="BB259" i="3"/>
  <c r="F14" i="2" s="1"/>
  <c r="G259" i="3"/>
  <c r="C259" i="3"/>
  <c r="BE254" i="3"/>
  <c r="BE255" i="3" s="1"/>
  <c r="I13" i="2" s="1"/>
  <c r="BD254" i="3"/>
  <c r="BD255" i="3" s="1"/>
  <c r="H13" i="2" s="1"/>
  <c r="BC254" i="3"/>
  <c r="BC255" i="3" s="1"/>
  <c r="G13" i="2" s="1"/>
  <c r="BB254" i="3"/>
  <c r="G254" i="3"/>
  <c r="BA254" i="3" s="1"/>
  <c r="BA255" i="3" s="1"/>
  <c r="E13" i="2" s="1"/>
  <c r="B13" i="2"/>
  <c r="A13" i="2"/>
  <c r="BB255" i="3"/>
  <c r="F13" i="2" s="1"/>
  <c r="C255" i="3"/>
  <c r="BE248" i="3"/>
  <c r="BD248" i="3"/>
  <c r="BC248" i="3"/>
  <c r="BB248" i="3"/>
  <c r="BB252" i="3" s="1"/>
  <c r="F12" i="2" s="1"/>
  <c r="G248" i="3"/>
  <c r="BA248" i="3" s="1"/>
  <c r="BE245" i="3"/>
  <c r="BE252" i="3" s="1"/>
  <c r="I12" i="2" s="1"/>
  <c r="BD245" i="3"/>
  <c r="BD252" i="3" s="1"/>
  <c r="H12" i="2" s="1"/>
  <c r="BC245" i="3"/>
  <c r="BC252" i="3" s="1"/>
  <c r="G12" i="2" s="1"/>
  <c r="BB245" i="3"/>
  <c r="G245" i="3"/>
  <c r="BA245" i="3" s="1"/>
  <c r="B12" i="2"/>
  <c r="A12" i="2"/>
  <c r="G252" i="3"/>
  <c r="C252" i="3"/>
  <c r="BE240" i="3"/>
  <c r="BD240" i="3"/>
  <c r="BC240" i="3"/>
  <c r="BB240" i="3"/>
  <c r="G240" i="3"/>
  <c r="BA240" i="3" s="1"/>
  <c r="BE234" i="3"/>
  <c r="BD234" i="3"/>
  <c r="BC234" i="3"/>
  <c r="BB234" i="3"/>
  <c r="G234" i="3"/>
  <c r="BA234" i="3" s="1"/>
  <c r="BE231" i="3"/>
  <c r="BD231" i="3"/>
  <c r="BC231" i="3"/>
  <c r="BB231" i="3"/>
  <c r="G231" i="3"/>
  <c r="BA231" i="3" s="1"/>
  <c r="BE228" i="3"/>
  <c r="BD228" i="3"/>
  <c r="BC228" i="3"/>
  <c r="BB228" i="3"/>
  <c r="G228" i="3"/>
  <c r="BA228" i="3" s="1"/>
  <c r="BE226" i="3"/>
  <c r="BD226" i="3"/>
  <c r="BC226" i="3"/>
  <c r="BB226" i="3"/>
  <c r="G226" i="3"/>
  <c r="BA226" i="3" s="1"/>
  <c r="BE224" i="3"/>
  <c r="BD224" i="3"/>
  <c r="BC224" i="3"/>
  <c r="BB224" i="3"/>
  <c r="G224" i="3"/>
  <c r="BA224" i="3" s="1"/>
  <c r="BE221" i="3"/>
  <c r="BD221" i="3"/>
  <c r="BC221" i="3"/>
  <c r="BB221" i="3"/>
  <c r="G221" i="3"/>
  <c r="BA221" i="3" s="1"/>
  <c r="BE219" i="3"/>
  <c r="BD219" i="3"/>
  <c r="BC219" i="3"/>
  <c r="BB219" i="3"/>
  <c r="G219" i="3"/>
  <c r="BA219" i="3" s="1"/>
  <c r="BE216" i="3"/>
  <c r="BD216" i="3"/>
  <c r="BC216" i="3"/>
  <c r="BB216" i="3"/>
  <c r="G216" i="3"/>
  <c r="BA216" i="3" s="1"/>
  <c r="BE213" i="3"/>
  <c r="BD213" i="3"/>
  <c r="BC213" i="3"/>
  <c r="BB213" i="3"/>
  <c r="G213" i="3"/>
  <c r="BA213" i="3" s="1"/>
  <c r="BE211" i="3"/>
  <c r="BD211" i="3"/>
  <c r="BC211" i="3"/>
  <c r="BB211" i="3"/>
  <c r="G211" i="3"/>
  <c r="BA211" i="3" s="1"/>
  <c r="BE207" i="3"/>
  <c r="BD207" i="3"/>
  <c r="BC207" i="3"/>
  <c r="BB207" i="3"/>
  <c r="G207" i="3"/>
  <c r="BA207" i="3" s="1"/>
  <c r="BE204" i="3"/>
  <c r="BD204" i="3"/>
  <c r="BC204" i="3"/>
  <c r="BB204" i="3"/>
  <c r="G204" i="3"/>
  <c r="BA204" i="3" s="1"/>
  <c r="BE201" i="3"/>
  <c r="BD201" i="3"/>
  <c r="BD243" i="3" s="1"/>
  <c r="H11" i="2" s="1"/>
  <c r="BC201" i="3"/>
  <c r="BB201" i="3"/>
  <c r="G201" i="3"/>
  <c r="BA201" i="3" s="1"/>
  <c r="BE199" i="3"/>
  <c r="BD199" i="3"/>
  <c r="BC199" i="3"/>
  <c r="BB199" i="3"/>
  <c r="G199" i="3"/>
  <c r="BA199" i="3" s="1"/>
  <c r="B11" i="2"/>
  <c r="A11" i="2"/>
  <c r="BB243" i="3"/>
  <c r="F11" i="2" s="1"/>
  <c r="C243" i="3"/>
  <c r="BE195" i="3"/>
  <c r="BD195" i="3"/>
  <c r="BC195" i="3"/>
  <c r="BB195" i="3"/>
  <c r="G195" i="3"/>
  <c r="BA195" i="3" s="1"/>
  <c r="BE193" i="3"/>
  <c r="BD193" i="3"/>
  <c r="BC193" i="3"/>
  <c r="BB193" i="3"/>
  <c r="G193" i="3"/>
  <c r="BA193" i="3" s="1"/>
  <c r="BE191" i="3"/>
  <c r="BD191" i="3"/>
  <c r="BC191" i="3"/>
  <c r="BB191" i="3"/>
  <c r="G191" i="3"/>
  <c r="BA191" i="3" s="1"/>
  <c r="BE189" i="3"/>
  <c r="BD189" i="3"/>
  <c r="BC189" i="3"/>
  <c r="BB189" i="3"/>
  <c r="G189" i="3"/>
  <c r="BA189" i="3" s="1"/>
  <c r="BE187" i="3"/>
  <c r="BD187" i="3"/>
  <c r="BC187" i="3"/>
  <c r="BB187" i="3"/>
  <c r="G187" i="3"/>
  <c r="BA187" i="3" s="1"/>
  <c r="BE185" i="3"/>
  <c r="BD185" i="3"/>
  <c r="BC185" i="3"/>
  <c r="BB185" i="3"/>
  <c r="G185" i="3"/>
  <c r="BA185" i="3" s="1"/>
  <c r="BE183" i="3"/>
  <c r="BD183" i="3"/>
  <c r="BC183" i="3"/>
  <c r="BB183" i="3"/>
  <c r="G183" i="3"/>
  <c r="BA183" i="3" s="1"/>
  <c r="BE181" i="3"/>
  <c r="BD181" i="3"/>
  <c r="BC181" i="3"/>
  <c r="BB181" i="3"/>
  <c r="G181" i="3"/>
  <c r="BA181" i="3" s="1"/>
  <c r="BE179" i="3"/>
  <c r="BD179" i="3"/>
  <c r="BC179" i="3"/>
  <c r="BB179" i="3"/>
  <c r="G179" i="3"/>
  <c r="BA179" i="3" s="1"/>
  <c r="BE177" i="3"/>
  <c r="BD177" i="3"/>
  <c r="BC177" i="3"/>
  <c r="BB177" i="3"/>
  <c r="G177" i="3"/>
  <c r="BA177" i="3" s="1"/>
  <c r="BE175" i="3"/>
  <c r="BE197" i="3" s="1"/>
  <c r="I10" i="2" s="1"/>
  <c r="BD175" i="3"/>
  <c r="BC175" i="3"/>
  <c r="BB175" i="3"/>
  <c r="G175" i="3"/>
  <c r="BA175" i="3" s="1"/>
  <c r="BE173" i="3"/>
  <c r="BD173" i="3"/>
  <c r="BC173" i="3"/>
  <c r="BB173" i="3"/>
  <c r="G173" i="3"/>
  <c r="BA173" i="3" s="1"/>
  <c r="BE171" i="3"/>
  <c r="BD171" i="3"/>
  <c r="BC171" i="3"/>
  <c r="BB171" i="3"/>
  <c r="G171" i="3"/>
  <c r="BA171" i="3" s="1"/>
  <c r="BE169" i="3"/>
  <c r="BD169" i="3"/>
  <c r="BC169" i="3"/>
  <c r="BB169" i="3"/>
  <c r="G169" i="3"/>
  <c r="BA169" i="3" s="1"/>
  <c r="B10" i="2"/>
  <c r="A10" i="2"/>
  <c r="C197" i="3"/>
  <c r="BE164" i="3"/>
  <c r="BD164" i="3"/>
  <c r="BC164" i="3"/>
  <c r="BB164" i="3"/>
  <c r="G164" i="3"/>
  <c r="BA164" i="3" s="1"/>
  <c r="BE160" i="3"/>
  <c r="BD160" i="3"/>
  <c r="BC160" i="3"/>
  <c r="BB160" i="3"/>
  <c r="G160" i="3"/>
  <c r="BA160" i="3" s="1"/>
  <c r="BE157" i="3"/>
  <c r="BD157" i="3"/>
  <c r="BC157" i="3"/>
  <c r="BB157" i="3"/>
  <c r="G157" i="3"/>
  <c r="BA157" i="3" s="1"/>
  <c r="BE154" i="3"/>
  <c r="BD154" i="3"/>
  <c r="BC154" i="3"/>
  <c r="BB154" i="3"/>
  <c r="G154" i="3"/>
  <c r="BA154" i="3" s="1"/>
  <c r="BE152" i="3"/>
  <c r="BD152" i="3"/>
  <c r="BC152" i="3"/>
  <c r="BB152" i="3"/>
  <c r="G152" i="3"/>
  <c r="BA152" i="3" s="1"/>
  <c r="BE148" i="3"/>
  <c r="BD148" i="3"/>
  <c r="BC148" i="3"/>
  <c r="BB148" i="3"/>
  <c r="G148" i="3"/>
  <c r="BA148" i="3" s="1"/>
  <c r="BE145" i="3"/>
  <c r="BD145" i="3"/>
  <c r="BC145" i="3"/>
  <c r="BB145" i="3"/>
  <c r="G145" i="3"/>
  <c r="BA145" i="3" s="1"/>
  <c r="BE142" i="3"/>
  <c r="BE167" i="3" s="1"/>
  <c r="I9" i="2" s="1"/>
  <c r="BD142" i="3"/>
  <c r="BC142" i="3"/>
  <c r="BB142" i="3"/>
  <c r="G142" i="3"/>
  <c r="BA142" i="3" s="1"/>
  <c r="BE139" i="3"/>
  <c r="BD139" i="3"/>
  <c r="BC139" i="3"/>
  <c r="BB139" i="3"/>
  <c r="G139" i="3"/>
  <c r="BA139" i="3" s="1"/>
  <c r="BE135" i="3"/>
  <c r="BD135" i="3"/>
  <c r="BC135" i="3"/>
  <c r="BB135" i="3"/>
  <c r="G135" i="3"/>
  <c r="BA135" i="3" s="1"/>
  <c r="BE130" i="3"/>
  <c r="BD130" i="3"/>
  <c r="BC130" i="3"/>
  <c r="BB130" i="3"/>
  <c r="G130" i="3"/>
  <c r="BA130" i="3" s="1"/>
  <c r="B9" i="2"/>
  <c r="A9" i="2"/>
  <c r="C167" i="3"/>
  <c r="BE125" i="3"/>
  <c r="BD125" i="3"/>
  <c r="BC125" i="3"/>
  <c r="BB125" i="3"/>
  <c r="G125" i="3"/>
  <c r="BA125" i="3" s="1"/>
  <c r="BE121" i="3"/>
  <c r="BD121" i="3"/>
  <c r="BC121" i="3"/>
  <c r="BB121" i="3"/>
  <c r="G121" i="3"/>
  <c r="BA121" i="3" s="1"/>
  <c r="BE118" i="3"/>
  <c r="BD118" i="3"/>
  <c r="BC118" i="3"/>
  <c r="BB118" i="3"/>
  <c r="G118" i="3"/>
  <c r="BA118" i="3" s="1"/>
  <c r="BE115" i="3"/>
  <c r="BD115" i="3"/>
  <c r="BC115" i="3"/>
  <c r="BB115" i="3"/>
  <c r="G115" i="3"/>
  <c r="BA115" i="3" s="1"/>
  <c r="BE112" i="3"/>
  <c r="BD112" i="3"/>
  <c r="BC112" i="3"/>
  <c r="BB112" i="3"/>
  <c r="G112" i="3"/>
  <c r="BA112" i="3" s="1"/>
  <c r="BE109" i="3"/>
  <c r="BD109" i="3"/>
  <c r="BC109" i="3"/>
  <c r="BB109" i="3"/>
  <c r="G109" i="3"/>
  <c r="BA109" i="3" s="1"/>
  <c r="BE106" i="3"/>
  <c r="BD106" i="3"/>
  <c r="BC106" i="3"/>
  <c r="BB106" i="3"/>
  <c r="G106" i="3"/>
  <c r="BA106" i="3" s="1"/>
  <c r="BE104" i="3"/>
  <c r="BE128" i="3" s="1"/>
  <c r="I8" i="2" s="1"/>
  <c r="BD104" i="3"/>
  <c r="BC104" i="3"/>
  <c r="BB104" i="3"/>
  <c r="G104" i="3"/>
  <c r="BA104" i="3" s="1"/>
  <c r="B8" i="2"/>
  <c r="A8" i="2"/>
  <c r="C128" i="3"/>
  <c r="BE100" i="3"/>
  <c r="BD100" i="3"/>
  <c r="BC100" i="3"/>
  <c r="BB100" i="3"/>
  <c r="G100" i="3"/>
  <c r="BA100" i="3" s="1"/>
  <c r="BE98" i="3"/>
  <c r="BD98" i="3"/>
  <c r="BC98" i="3"/>
  <c r="BB98" i="3"/>
  <c r="G98" i="3"/>
  <c r="BA98" i="3" s="1"/>
  <c r="BE96" i="3"/>
  <c r="BD96" i="3"/>
  <c r="BC96" i="3"/>
  <c r="BB96" i="3"/>
  <c r="G96" i="3"/>
  <c r="BA96" i="3" s="1"/>
  <c r="BE93" i="3"/>
  <c r="BD93" i="3"/>
  <c r="BC93" i="3"/>
  <c r="BB93" i="3"/>
  <c r="G93" i="3"/>
  <c r="BA93" i="3" s="1"/>
  <c r="BE90" i="3"/>
  <c r="BD90" i="3"/>
  <c r="BC90" i="3"/>
  <c r="BB90" i="3"/>
  <c r="G90" i="3"/>
  <c r="BA90" i="3" s="1"/>
  <c r="BE88" i="3"/>
  <c r="BD88" i="3"/>
  <c r="BC88" i="3"/>
  <c r="BB88" i="3"/>
  <c r="G88" i="3"/>
  <c r="BA88" i="3" s="1"/>
  <c r="BE85" i="3"/>
  <c r="BD85" i="3"/>
  <c r="BC85" i="3"/>
  <c r="BB85" i="3"/>
  <c r="G85" i="3"/>
  <c r="BA85" i="3" s="1"/>
  <c r="BE80" i="3"/>
  <c r="BD80" i="3"/>
  <c r="BC80" i="3"/>
  <c r="BB80" i="3"/>
  <c r="G80" i="3"/>
  <c r="BA80" i="3" s="1"/>
  <c r="BE77" i="3"/>
  <c r="BD77" i="3"/>
  <c r="BC77" i="3"/>
  <c r="BB77" i="3"/>
  <c r="G77" i="3"/>
  <c r="BA77" i="3" s="1"/>
  <c r="BE74" i="3"/>
  <c r="BD74" i="3"/>
  <c r="BC74" i="3"/>
  <c r="BB74" i="3"/>
  <c r="G74" i="3"/>
  <c r="BA74" i="3" s="1"/>
  <c r="BE70" i="3"/>
  <c r="BD70" i="3"/>
  <c r="BC70" i="3"/>
  <c r="BB70" i="3"/>
  <c r="G70" i="3"/>
  <c r="BA70" i="3" s="1"/>
  <c r="BE67" i="3"/>
  <c r="BD67" i="3"/>
  <c r="BC67" i="3"/>
  <c r="BB67" i="3"/>
  <c r="G67" i="3"/>
  <c r="BA67" i="3" s="1"/>
  <c r="BE65" i="3"/>
  <c r="BD65" i="3"/>
  <c r="BC65" i="3"/>
  <c r="BB65" i="3"/>
  <c r="G65" i="3"/>
  <c r="BA65" i="3" s="1"/>
  <c r="BE62" i="3"/>
  <c r="BD62" i="3"/>
  <c r="BC62" i="3"/>
  <c r="BB62" i="3"/>
  <c r="G62" i="3"/>
  <c r="BA62" i="3" s="1"/>
  <c r="BE58" i="3"/>
  <c r="BD58" i="3"/>
  <c r="BC58" i="3"/>
  <c r="BB58" i="3"/>
  <c r="G58" i="3"/>
  <c r="BA58" i="3" s="1"/>
  <c r="BE54" i="3"/>
  <c r="BD54" i="3"/>
  <c r="BC54" i="3"/>
  <c r="BB54" i="3"/>
  <c r="G54" i="3"/>
  <c r="BA54" i="3" s="1"/>
  <c r="BE49" i="3"/>
  <c r="BD49" i="3"/>
  <c r="BC49" i="3"/>
  <c r="BB49" i="3"/>
  <c r="G49" i="3"/>
  <c r="BA49" i="3" s="1"/>
  <c r="BE45" i="3"/>
  <c r="BD45" i="3"/>
  <c r="BC45" i="3"/>
  <c r="BB45" i="3"/>
  <c r="G45" i="3"/>
  <c r="BA45" i="3" s="1"/>
  <c r="BE42" i="3"/>
  <c r="BD42" i="3"/>
  <c r="BC42" i="3"/>
  <c r="BB42" i="3"/>
  <c r="G42" i="3"/>
  <c r="BA42" i="3" s="1"/>
  <c r="BE38" i="3"/>
  <c r="BD38" i="3"/>
  <c r="BC38" i="3"/>
  <c r="BB38" i="3"/>
  <c r="G38" i="3"/>
  <c r="BA38" i="3" s="1"/>
  <c r="BE35" i="3"/>
  <c r="BD35" i="3"/>
  <c r="BC35" i="3"/>
  <c r="BB35" i="3"/>
  <c r="G35" i="3"/>
  <c r="BA35" i="3" s="1"/>
  <c r="BE32" i="3"/>
  <c r="BD32" i="3"/>
  <c r="BC32" i="3"/>
  <c r="BB32" i="3"/>
  <c r="G32" i="3"/>
  <c r="BA32" i="3" s="1"/>
  <c r="BE30" i="3"/>
  <c r="BD30" i="3"/>
  <c r="BC30" i="3"/>
  <c r="BB30" i="3"/>
  <c r="G30" i="3"/>
  <c r="BA30" i="3" s="1"/>
  <c r="BE27" i="3"/>
  <c r="BD27" i="3"/>
  <c r="BC27" i="3"/>
  <c r="BB27" i="3"/>
  <c r="G27" i="3"/>
  <c r="BA27" i="3" s="1"/>
  <c r="BE24" i="3"/>
  <c r="BD24" i="3"/>
  <c r="BC24" i="3"/>
  <c r="BB24" i="3"/>
  <c r="G24" i="3"/>
  <c r="BA24" i="3" s="1"/>
  <c r="BE21" i="3"/>
  <c r="BD21" i="3"/>
  <c r="BC21" i="3"/>
  <c r="BB21" i="3"/>
  <c r="G21" i="3"/>
  <c r="BA21" i="3" s="1"/>
  <c r="BE16" i="3"/>
  <c r="BE102" i="3" s="1"/>
  <c r="I7" i="2" s="1"/>
  <c r="BD16" i="3"/>
  <c r="BC16" i="3"/>
  <c r="BB16" i="3"/>
  <c r="G16" i="3"/>
  <c r="BA16" i="3" s="1"/>
  <c r="BE13" i="3"/>
  <c r="BD13" i="3"/>
  <c r="BC13" i="3"/>
  <c r="BB13" i="3"/>
  <c r="G13" i="3"/>
  <c r="BA13" i="3" s="1"/>
  <c r="BE11" i="3"/>
  <c r="BD11" i="3"/>
  <c r="BC11" i="3"/>
  <c r="BC102" i="3" s="1"/>
  <c r="G7" i="2" s="1"/>
  <c r="BB11" i="3"/>
  <c r="G11" i="3"/>
  <c r="BA11" i="3" s="1"/>
  <c r="BE8" i="3"/>
  <c r="BD8" i="3"/>
  <c r="BC8" i="3"/>
  <c r="BB8" i="3"/>
  <c r="G8" i="3"/>
  <c r="BA8" i="3" s="1"/>
  <c r="B7" i="2"/>
  <c r="A7" i="2"/>
  <c r="C102" i="3"/>
  <c r="E4" i="3"/>
  <c r="C4" i="3"/>
  <c r="F3" i="3"/>
  <c r="C3" i="3"/>
  <c r="C2" i="2"/>
  <c r="C1" i="2"/>
  <c r="C33" i="1"/>
  <c r="F33" i="1" s="1"/>
  <c r="C31" i="1"/>
  <c r="C9" i="1"/>
  <c r="D2" i="1"/>
  <c r="C2" i="1"/>
  <c r="G128" i="3" l="1"/>
  <c r="BC197" i="3"/>
  <c r="G10" i="2" s="1"/>
  <c r="BC259" i="3"/>
  <c r="G14" i="2" s="1"/>
  <c r="BA259" i="3"/>
  <c r="E14" i="2" s="1"/>
  <c r="BC128" i="3"/>
  <c r="G8" i="2" s="1"/>
  <c r="G102" i="3"/>
  <c r="G167" i="3"/>
  <c r="BC167" i="3"/>
  <c r="G9" i="2" s="1"/>
  <c r="G197" i="3"/>
  <c r="BA252" i="3"/>
  <c r="E12" i="2" s="1"/>
  <c r="BB167" i="3"/>
  <c r="F9" i="2" s="1"/>
  <c r="BD167" i="3"/>
  <c r="H9" i="2" s="1"/>
  <c r="BB197" i="3"/>
  <c r="F10" i="2" s="1"/>
  <c r="BD197" i="3"/>
  <c r="H10" i="2" s="1"/>
  <c r="BC243" i="3"/>
  <c r="G11" i="2" s="1"/>
  <c r="BE243" i="3"/>
  <c r="I11" i="2" s="1"/>
  <c r="I15" i="2" s="1"/>
  <c r="C21" i="1" s="1"/>
  <c r="G255" i="3"/>
  <c r="BB102" i="3"/>
  <c r="F7" i="2" s="1"/>
  <c r="BD102" i="3"/>
  <c r="H7" i="2" s="1"/>
  <c r="BB128" i="3"/>
  <c r="F8" i="2" s="1"/>
  <c r="BD128" i="3"/>
  <c r="H8" i="2" s="1"/>
  <c r="BA102" i="3"/>
  <c r="E7" i="2" s="1"/>
  <c r="BA128" i="3"/>
  <c r="E8" i="2" s="1"/>
  <c r="BA167" i="3"/>
  <c r="E9" i="2" s="1"/>
  <c r="BA197" i="3"/>
  <c r="E10" i="2" s="1"/>
  <c r="G243" i="3"/>
  <c r="BA243" i="3"/>
  <c r="E11" i="2" s="1"/>
  <c r="G15" i="2" l="1"/>
  <c r="C18" i="1" s="1"/>
  <c r="F15" i="2"/>
  <c r="C16" i="1" s="1"/>
  <c r="H15" i="2"/>
  <c r="C17" i="1" s="1"/>
  <c r="E15" i="2"/>
  <c r="G26" i="2" s="1"/>
  <c r="I26" i="2" s="1"/>
  <c r="G21" i="1" s="1"/>
  <c r="G22" i="2" l="1"/>
  <c r="I22" i="2" s="1"/>
  <c r="G17" i="1" s="1"/>
  <c r="G20" i="2"/>
  <c r="I20" i="2" s="1"/>
  <c r="G15" i="1" s="1"/>
  <c r="G24" i="2"/>
  <c r="I24" i="2" s="1"/>
  <c r="G19" i="1" s="1"/>
  <c r="G27" i="2"/>
  <c r="I27" i="2" s="1"/>
  <c r="C15" i="1"/>
  <c r="C19" i="1" s="1"/>
  <c r="C22" i="1" s="1"/>
  <c r="G21" i="2"/>
  <c r="I21" i="2" s="1"/>
  <c r="G16" i="1" s="1"/>
  <c r="G23" i="2"/>
  <c r="I23" i="2" s="1"/>
  <c r="G18" i="1" s="1"/>
  <c r="G25" i="2"/>
  <c r="I25" i="2" s="1"/>
  <c r="G20" i="1" s="1"/>
  <c r="H28" i="2" l="1"/>
  <c r="G23" i="1" s="1"/>
  <c r="C23" i="1" s="1"/>
  <c r="F30" i="1" s="1"/>
  <c r="G7" i="1" s="1"/>
  <c r="G22" i="1" l="1"/>
  <c r="F31" i="1"/>
  <c r="F34" i="1" s="1"/>
</calcChain>
</file>

<file path=xl/sharedStrings.xml><?xml version="1.0" encoding="utf-8"?>
<sst xmlns="http://schemas.openxmlformats.org/spreadsheetml/2006/main" count="682" uniqueCount="367">
  <si>
    <t>POLOŽKOVÝ ROZPOČET</t>
  </si>
  <si>
    <t>Rozpočet</t>
  </si>
  <si>
    <t xml:space="preserve">JKSO </t>
  </si>
  <si>
    <t>Objekt</t>
  </si>
  <si>
    <t>Název objektu</t>
  </si>
  <si>
    <t xml:space="preserve">SKP </t>
  </si>
  <si>
    <t xml:space="preserve"> </t>
  </si>
  <si>
    <t>Měrná jednotka</t>
  </si>
  <si>
    <t>Stavba</t>
  </si>
  <si>
    <t>Název stavby</t>
  </si>
  <si>
    <t>Počet jednotek</t>
  </si>
  <si>
    <t>Náklady na m.j.</t>
  </si>
  <si>
    <t>Projektant</t>
  </si>
  <si>
    <t>Typ rozpočtu</t>
  </si>
  <si>
    <t>Zpracovatel projektu</t>
  </si>
  <si>
    <t>Objednatel</t>
  </si>
  <si>
    <t>Dodavatel</t>
  </si>
  <si>
    <t xml:space="preserve">Zakázkové číslo </t>
  </si>
  <si>
    <t>Rozpočtoval</t>
  </si>
  <si>
    <t>Počet listů</t>
  </si>
  <si>
    <t>ROZPOČTOVÉ NÁKLADY</t>
  </si>
  <si>
    <t>Základní rozpočtové náklady</t>
  </si>
  <si>
    <t>Ostatní rozpočtové náklady</t>
  </si>
  <si>
    <t>HSV celkem</t>
  </si>
  <si>
    <t>Z</t>
  </si>
  <si>
    <t>PSV celkem</t>
  </si>
  <si>
    <t>R</t>
  </si>
  <si>
    <t>M práce celkem</t>
  </si>
  <si>
    <t>N</t>
  </si>
  <si>
    <t>M dodávky celkem</t>
  </si>
  <si>
    <t>ZRN celkem</t>
  </si>
  <si>
    <t>HZS</t>
  </si>
  <si>
    <t>ZRN+HZS</t>
  </si>
  <si>
    <t>Ostatní náklady neuvedené</t>
  </si>
  <si>
    <t>ZRN+ost.náklady+HZS</t>
  </si>
  <si>
    <t>Ostatní náklady celkem</t>
  </si>
  <si>
    <t>Vypracoval</t>
  </si>
  <si>
    <t>Za zhotovitele</t>
  </si>
  <si>
    <t>Za objednatele</t>
  </si>
  <si>
    <t>Jméno :</t>
  </si>
  <si>
    <t>Datum :</t>
  </si>
  <si>
    <t>Podpis :</t>
  </si>
  <si>
    <t>Podpis:</t>
  </si>
  <si>
    <t>Základ pro DPH</t>
  </si>
  <si>
    <t xml:space="preserve">%  </t>
  </si>
  <si>
    <t>DPH</t>
  </si>
  <si>
    <t xml:space="preserve">% </t>
  </si>
  <si>
    <t>CENA ZA OBJEKT CELKEM</t>
  </si>
  <si>
    <t>Poznámka :</t>
  </si>
  <si>
    <t>Stavba :</t>
  </si>
  <si>
    <t>Rozpočet :</t>
  </si>
  <si>
    <t>Objekt :</t>
  </si>
  <si>
    <t>REKAPITULACE  STAVEBNÍCH  DÍLŮ</t>
  </si>
  <si>
    <t>Stavební díl</t>
  </si>
  <si>
    <t>HSV</t>
  </si>
  <si>
    <t>PSV</t>
  </si>
  <si>
    <t>Dodávka</t>
  </si>
  <si>
    <t>Montáž</t>
  </si>
  <si>
    <t>CELKEM  OBJEKT</t>
  </si>
  <si>
    <t>VEDLEJŠÍ ROZPOČTOVÉ  NÁKLADY</t>
  </si>
  <si>
    <t>Název VRN</t>
  </si>
  <si>
    <t>Kč</t>
  </si>
  <si>
    <t>%</t>
  </si>
  <si>
    <t>Základna</t>
  </si>
  <si>
    <t>CELKEM VRN</t>
  </si>
  <si>
    <t xml:space="preserve">Položkový rozpočet </t>
  </si>
  <si>
    <t>Rozpočet:</t>
  </si>
  <si>
    <t>P.č.</t>
  </si>
  <si>
    <t>Číslo položky</t>
  </si>
  <si>
    <t>Název položky</t>
  </si>
  <si>
    <t>MJ</t>
  </si>
  <si>
    <t>množství</t>
  </si>
  <si>
    <t>cena / MJ</t>
  </si>
  <si>
    <t>celkem (Kč)</t>
  </si>
  <si>
    <t>Díl:</t>
  </si>
  <si>
    <t>1</t>
  </si>
  <si>
    <t>Zemní práce</t>
  </si>
  <si>
    <t>Celkem za</t>
  </si>
  <si>
    <t>N204014</t>
  </si>
  <si>
    <t>Sazovice - příjezd a přístup ke škole</t>
  </si>
  <si>
    <t>SO 101</t>
  </si>
  <si>
    <t>Komunikace a parkoviště</t>
  </si>
  <si>
    <t>822.29</t>
  </si>
  <si>
    <t>m2</t>
  </si>
  <si>
    <t>SO101</t>
  </si>
  <si>
    <t>111201101R00</t>
  </si>
  <si>
    <t xml:space="preserve">Odstranění křovin i s kořeny na ploše do 1000 m2 </t>
  </si>
  <si>
    <t>5*0,5</t>
  </si>
  <si>
    <t>viz situace, zpráva:</t>
  </si>
  <si>
    <t>111201401R00</t>
  </si>
  <si>
    <t xml:space="preserve">Spálení křovin a stromů o průměru do 100 mm </t>
  </si>
  <si>
    <t>viz odstranění:5*0,5</t>
  </si>
  <si>
    <t>113106121R00</t>
  </si>
  <si>
    <t xml:space="preserve">Rozebrání dlažeb z betonových dlaždic na sucho </t>
  </si>
  <si>
    <t>chodník :8</t>
  </si>
  <si>
    <t>113107122R00</t>
  </si>
  <si>
    <t xml:space="preserve">Odstranění podkladu pl. 200 m2,kam.drcené tl.20 cm </t>
  </si>
  <si>
    <t>vozovka asf. :60</t>
  </si>
  <si>
    <t>vozovka bet. :70</t>
  </si>
  <si>
    <t>113107131R00</t>
  </si>
  <si>
    <t xml:space="preserve">Odstranění podkladu pl.200 m2, bet.prostý tl.15 cm </t>
  </si>
  <si>
    <t>vozovka bet :70</t>
  </si>
  <si>
    <t>113107145R00</t>
  </si>
  <si>
    <t xml:space="preserve">Odstranění podkladu pl.do 200 m2, živice tl. 25 cm </t>
  </si>
  <si>
    <t>113108442R00</t>
  </si>
  <si>
    <t xml:space="preserve">Rozrytí krytu,kamenivo bez zhut.,se živič. pojivem </t>
  </si>
  <si>
    <t>113151113R00</t>
  </si>
  <si>
    <t xml:space="preserve">Frézování krytu pl.do 500 m2,pruh do 75 cm,tl.4 cm </t>
  </si>
  <si>
    <t>12</t>
  </si>
  <si>
    <t>113202111R00</t>
  </si>
  <si>
    <t xml:space="preserve">Vytrhání obrub z krajníků nebo obrubníků stojatých </t>
  </si>
  <si>
    <t>m</t>
  </si>
  <si>
    <t>silnice :36</t>
  </si>
  <si>
    <t>113204111R00</t>
  </si>
  <si>
    <t xml:space="preserve">Vytrhání obrub záhonových </t>
  </si>
  <si>
    <t>6</t>
  </si>
  <si>
    <t>120901121R00</t>
  </si>
  <si>
    <t xml:space="preserve">Bourání konstrukcí z prostého betonu v odkopávkách </t>
  </si>
  <si>
    <t>m3</t>
  </si>
  <si>
    <t>vybourání bet.schodiště - 9 stupňů, š.cca3m:3*0,6*3,0</t>
  </si>
  <si>
    <t>vybourání zárubní zdi :8,6*2,2*0,4</t>
  </si>
  <si>
    <t>121101101R00</t>
  </si>
  <si>
    <t xml:space="preserve">Sejmutí ornice s přemístěním do 50 m </t>
  </si>
  <si>
    <t>345*0,15</t>
  </si>
  <si>
    <t>122301101R00</t>
  </si>
  <si>
    <t xml:space="preserve">Odkopávky nezapažené v hor. 4 do 100 m3 </t>
  </si>
  <si>
    <t>zárubní zeď:(2,57+17,2)*1,3*1,0+(4,78*1,9*1,2)</t>
  </si>
  <si>
    <t>vozovka:(20*5*1,0)+(1*2*0,3)+(2*5*0,6)</t>
  </si>
  <si>
    <t>132301111R00</t>
  </si>
  <si>
    <t xml:space="preserve">Hloubení rýh š.do 60 cm v hor.4 do 100 m3,STROJNĚ </t>
  </si>
  <si>
    <t>drenáž :22*0,3*0,4</t>
  </si>
  <si>
    <t>chráničky :12*0,6*0,3</t>
  </si>
  <si>
    <t>19*0,6*0,3</t>
  </si>
  <si>
    <t>132301211R00</t>
  </si>
  <si>
    <t xml:space="preserve">Hloubení rýh š.do 200 cm hor.4 do 100 m3, STROJNĚ </t>
  </si>
  <si>
    <t>přípojky :1*(0,3*1,0)</t>
  </si>
  <si>
    <t>palisády :4*0,8*0,5</t>
  </si>
  <si>
    <t>133301101R00</t>
  </si>
  <si>
    <t xml:space="preserve">Hloubení šachet v hor.4 do 100 m3 </t>
  </si>
  <si>
    <t>ul.vpusť :1*(1,8*0,8*0,8)</t>
  </si>
  <si>
    <t>dopravní značení :3*0,6*0,3*0,3</t>
  </si>
  <si>
    <t>162601102R00</t>
  </si>
  <si>
    <t xml:space="preserve">Vodorovné přemístění výkopku z hor.1-4 do 5000 m </t>
  </si>
  <si>
    <t>viz odkop:(143,2+8,22+1,314+1,9)-(44+10,4+0,1)</t>
  </si>
  <si>
    <t>162702199R00</t>
  </si>
  <si>
    <t xml:space="preserve">Poplatek za skládku zeminy </t>
  </si>
  <si>
    <t>viz přemíst.:100,134</t>
  </si>
  <si>
    <t>171101101R00</t>
  </si>
  <si>
    <t xml:space="preserve">Uložení sypaniny do násypů zhutněných na 95% PS </t>
  </si>
  <si>
    <t>úprava terénu :220*0,2</t>
  </si>
  <si>
    <t>174101101R00</t>
  </si>
  <si>
    <t xml:space="preserve">Zásyp jam, rýh, šachet se zhutněním </t>
  </si>
  <si>
    <t>ul.vpusti :0,4</t>
  </si>
  <si>
    <t>zárobní zed :10</t>
  </si>
  <si>
    <t>175101101R00</t>
  </si>
  <si>
    <t xml:space="preserve">Obsyp potrubí bez prohození sypaniny </t>
  </si>
  <si>
    <t>přípojky :0,1</t>
  </si>
  <si>
    <t>180402111R00</t>
  </si>
  <si>
    <t xml:space="preserve">Založení trávníku parkového výsevem v rovině </t>
  </si>
  <si>
    <t>220</t>
  </si>
  <si>
    <t>181101102R00</t>
  </si>
  <si>
    <t xml:space="preserve">Úprava pláně v zářezech v hor. 1-4, se zhutněním </t>
  </si>
  <si>
    <t>vozovka:122</t>
  </si>
  <si>
    <t>parkovací stání :84</t>
  </si>
  <si>
    <t>chodník :64</t>
  </si>
  <si>
    <t>181301102R00</t>
  </si>
  <si>
    <t xml:space="preserve">Rozprostření ornice, rovina, tl. 10-15 cm,do 500m2 </t>
  </si>
  <si>
    <t>182001111R00</t>
  </si>
  <si>
    <t xml:space="preserve">Plošná úprava terénu, nerovnosti do 10 cm v rovině </t>
  </si>
  <si>
    <t>185803111R00</t>
  </si>
  <si>
    <t xml:space="preserve">Ošetření trávníku v rovině </t>
  </si>
  <si>
    <t>185804243R00</t>
  </si>
  <si>
    <t xml:space="preserve">Vypletí trávníku po výsevu na svahu 1:1 </t>
  </si>
  <si>
    <t>NC-02</t>
  </si>
  <si>
    <t>Odvoz odstraněných dřevin a jejich likvidace v souladu se zákonem</t>
  </si>
  <si>
    <t>kpl</t>
  </si>
  <si>
    <t>NC-03</t>
  </si>
  <si>
    <t xml:space="preserve">Dodání travního semene a osetí </t>
  </si>
  <si>
    <t>NC-04</t>
  </si>
  <si>
    <t xml:space="preserve">Dodání hnojiva a hnojení </t>
  </si>
  <si>
    <t>2</t>
  </si>
  <si>
    <t>Základy a zvláštní zakládání</t>
  </si>
  <si>
    <t>273313611R00</t>
  </si>
  <si>
    <t xml:space="preserve">Beton základových desek prostý C 16/20 </t>
  </si>
  <si>
    <t>podklad zdi:(0,5*(2,57+17,2)*0,05)+(0,6*4,78*0,05)</t>
  </si>
  <si>
    <t>274321118R00</t>
  </si>
  <si>
    <t xml:space="preserve">Železobeton zákl. pásů z cem. portladských C 30/37 </t>
  </si>
  <si>
    <t>zárubní ze%d:(((0,4*0,4)+(0,2*0,7))*(2,57+17,2))+((0,4*0,5)+(0,2*0,9))*4,78</t>
  </si>
  <si>
    <t>289970111R00</t>
  </si>
  <si>
    <t xml:space="preserve">Vrstva geotextilie Geofiltex 200g/m2 </t>
  </si>
  <si>
    <t>separační geotextilie:2*4,8</t>
  </si>
  <si>
    <t>327361007R00</t>
  </si>
  <si>
    <t xml:space="preserve">Výztuž zdí a valů z oceli  10 505, D do 12 mm </t>
  </si>
  <si>
    <t>t</t>
  </si>
  <si>
    <t>0,5109</t>
  </si>
  <si>
    <t>327361040R00</t>
  </si>
  <si>
    <t xml:space="preserve">Výztuž zdí a valů ze svařovaných sítí </t>
  </si>
  <si>
    <t>0,32</t>
  </si>
  <si>
    <t>212810010RAC</t>
  </si>
  <si>
    <t>Trativody z PVC drenážních flexibilních trubek lože a obsyp štěrkopískem, trubky d 100 mm</t>
  </si>
  <si>
    <t>D+M trativod - lože, dren.trubk., obsyp ŠP :4,8+22</t>
  </si>
  <si>
    <t>338920027RA0</t>
  </si>
  <si>
    <t xml:space="preserve">Palisáda z beton. kůlů tl. 200 mm, výška 1200 mm </t>
  </si>
  <si>
    <t>bet.palisáda pr.200mm, dl.1,2m:3,5</t>
  </si>
  <si>
    <t>výkop, odvoy, uložení, dod. a osazení do bet.lože, zásyp za rubem, izolace:</t>
  </si>
  <si>
    <t>viz situace, řezy, zpráva:</t>
  </si>
  <si>
    <t>NC-05</t>
  </si>
  <si>
    <t>Ochrana stáv.kabelů - osazení do plast.chrániček odkrytí, výstr.folie, zásyp drob.kamenivem</t>
  </si>
  <si>
    <t>19</t>
  </si>
  <si>
    <t>5</t>
  </si>
  <si>
    <t>Komunikace</t>
  </si>
  <si>
    <t>564851111R00</t>
  </si>
  <si>
    <t xml:space="preserve">Podklad ze štěrkodrti po zhutnění tloušťky 15 cm </t>
  </si>
  <si>
    <t>parkování:84</t>
  </si>
  <si>
    <t>chodník:64</t>
  </si>
  <si>
    <t>vozovka :122</t>
  </si>
  <si>
    <t>567122113R00</t>
  </si>
  <si>
    <t xml:space="preserve">Podklad z kameniva zpev.cementem KZC 1 tl.14 cm </t>
  </si>
  <si>
    <t>573211111R00</t>
  </si>
  <si>
    <t xml:space="preserve">Postřik živičný spojovací z asfaltu 0,5-0,7 kg/m2 </t>
  </si>
  <si>
    <t>zapravení napojení :12</t>
  </si>
  <si>
    <t>577132211R00</t>
  </si>
  <si>
    <t xml:space="preserve">Beton asfalt. ACO 8, nebo ACO 11, nad 3 m, 4 cm </t>
  </si>
  <si>
    <t>596215021R00</t>
  </si>
  <si>
    <t xml:space="preserve">Kladení zámkové dlažby tl. 6 cm do drtě tl. 4 cm </t>
  </si>
  <si>
    <t>chodník + slepecká:58+6</t>
  </si>
  <si>
    <t>596215040R00</t>
  </si>
  <si>
    <t xml:space="preserve">Kladení zámkové dlažby tl. 8 cm do drtě tl. 4 cm </t>
  </si>
  <si>
    <t>parkování :84</t>
  </si>
  <si>
    <t>511572-NC</t>
  </si>
  <si>
    <t xml:space="preserve">Dodání zahliněného štěrkopísku a zásyp </t>
  </si>
  <si>
    <t>(2,57+17,2)*0,7*1,1+(4,78*0,9*1,7)</t>
  </si>
  <si>
    <t>59245110</t>
  </si>
  <si>
    <t>Dlažba sklad. 20x10x6 cm přírodní</t>
  </si>
  <si>
    <t>chodník:(64-6)*1,02</t>
  </si>
  <si>
    <t>viz kladení dl.:</t>
  </si>
  <si>
    <t>59245267</t>
  </si>
  <si>
    <t>Dlažba červená pro nevidomé 20x10x6</t>
  </si>
  <si>
    <t>6*1,02</t>
  </si>
  <si>
    <t>viz kladení dl., viz situace, zpráva:</t>
  </si>
  <si>
    <t>59248040</t>
  </si>
  <si>
    <t>Dlažba zámková 20/10/8 II přírodní</t>
  </si>
  <si>
    <t>parkování :(84-4,2)*1,02</t>
  </si>
  <si>
    <t>vozovka :122*1,02</t>
  </si>
  <si>
    <t>59248042</t>
  </si>
  <si>
    <t>Dlažba zámková 20/10/8 II červená</t>
  </si>
  <si>
    <t>linie (parkování) :42*0,1*1,02</t>
  </si>
  <si>
    <t>8</t>
  </si>
  <si>
    <t>Trubní vedení</t>
  </si>
  <si>
    <t>817354111R00</t>
  </si>
  <si>
    <t xml:space="preserve">Montáž betonových útesů s hrdlem DN 200 </t>
  </si>
  <si>
    <t>kus</t>
  </si>
  <si>
    <t>871353121R00</t>
  </si>
  <si>
    <t xml:space="preserve">Montáž trub z plastu, gumový kroužek, DN 200 </t>
  </si>
  <si>
    <t>895941311R00</t>
  </si>
  <si>
    <t xml:space="preserve">Zřízení vpusti uliční z dílců typ UVB - 50 </t>
  </si>
  <si>
    <t>899204111R00</t>
  </si>
  <si>
    <t xml:space="preserve">Osazení mříží litinových s rámem nad 150 kg </t>
  </si>
  <si>
    <t>894411-NC</t>
  </si>
  <si>
    <t>D+M vtok.části podobrubníkové vpusti s obrubníkem vč.dobetonování</t>
  </si>
  <si>
    <t>viz situace, řezy, zpráva:1</t>
  </si>
  <si>
    <t>28611159.A</t>
  </si>
  <si>
    <t>Trubka PVC kanalizační hladká d200x4,5x5000mm SN4</t>
  </si>
  <si>
    <t>55243111</t>
  </si>
  <si>
    <t>Poklop těžký s rámem 600x600 C 250</t>
  </si>
  <si>
    <t>mříž s rámem:1</t>
  </si>
  <si>
    <t>55343910</t>
  </si>
  <si>
    <t>Koš kalový pro mříž 500x500 pozink v. 600 mm</t>
  </si>
  <si>
    <t>59223820</t>
  </si>
  <si>
    <t>Vpusť uliční betonová TBV-Q 500/290 K 29x50x5 cm</t>
  </si>
  <si>
    <t>59223821</t>
  </si>
  <si>
    <t>Vpusť uliční betonová TBV-Q 660/180 18x66x10 cm</t>
  </si>
  <si>
    <t>59223823</t>
  </si>
  <si>
    <t>Dno vpusti bet. TBV-Q 500/626 D 61,6x50x5 cm</t>
  </si>
  <si>
    <t>59223824</t>
  </si>
  <si>
    <t>Vpusť uliční betonová TBV-Q 500/590/200V 59x50x5</t>
  </si>
  <si>
    <t>59223825</t>
  </si>
  <si>
    <t>Vpusť uliční betonová TBV-Q 500/290 29x50x5 cm</t>
  </si>
  <si>
    <t>59223826</t>
  </si>
  <si>
    <t>Vpusť uliční betonová TBV-Q 500/590 59x50x5 cm</t>
  </si>
  <si>
    <t>91</t>
  </si>
  <si>
    <t>Doplňující práce na komunikaci</t>
  </si>
  <si>
    <t>914001111R00</t>
  </si>
  <si>
    <t xml:space="preserve">Osaz sloupků, montáž svislých dopr.značek </t>
  </si>
  <si>
    <t>915721111R00</t>
  </si>
  <si>
    <t xml:space="preserve">Vodorovné značení střík.barvou stopčar,zeber atd. </t>
  </si>
  <si>
    <t>přechod :4</t>
  </si>
  <si>
    <t>915791112R00</t>
  </si>
  <si>
    <t xml:space="preserve">Předznačení pro značení stopčáry, zebry, nápisů </t>
  </si>
  <si>
    <t>4</t>
  </si>
  <si>
    <t>viz značení:</t>
  </si>
  <si>
    <t>917862111R00</t>
  </si>
  <si>
    <t xml:space="preserve">Osazení stojat. obrub.bet. s opěrou,lože z C 12/15 </t>
  </si>
  <si>
    <t>silniční:60</t>
  </si>
  <si>
    <t>chodníkový:98</t>
  </si>
  <si>
    <t>919722211R00</t>
  </si>
  <si>
    <t xml:space="preserve">Dilatační spáry řez. příčné 9 mm,zalití za studena </t>
  </si>
  <si>
    <t>0,060 l/m :36</t>
  </si>
  <si>
    <t>919735112R00</t>
  </si>
  <si>
    <t xml:space="preserve">Řezání stávajícího živičného krytu tl. 5 - 10 cm </t>
  </si>
  <si>
    <t>36</t>
  </si>
  <si>
    <t>931626212R00</t>
  </si>
  <si>
    <t xml:space="preserve">Úprava dilatační spáry těžkými asfaltovými pásy </t>
  </si>
  <si>
    <t>asf.modifikovaný pás tl.4mm - 4m x 30cm :4*0,3</t>
  </si>
  <si>
    <t>NC-7</t>
  </si>
  <si>
    <t xml:space="preserve">Pružná zálivková hmota </t>
  </si>
  <si>
    <t>l</t>
  </si>
  <si>
    <t>36*0,06</t>
  </si>
  <si>
    <t>40445020.A</t>
  </si>
  <si>
    <t>Značka doprav zákazová B1-B34 500 fól 1, EG 7letá</t>
  </si>
  <si>
    <t>B1:1</t>
  </si>
  <si>
    <t>B28:2</t>
  </si>
  <si>
    <t>40445044.A</t>
  </si>
  <si>
    <t>Značka dopr inf IP 4b-7,10a,b 500/500 fól1,EG7letá</t>
  </si>
  <si>
    <t>IP 6:2</t>
  </si>
  <si>
    <t>40445161.A</t>
  </si>
  <si>
    <t>Značka dopr dodat E13 500/500 fól 1, EG 7 letá</t>
  </si>
  <si>
    <t>E13:1</t>
  </si>
  <si>
    <t>40445960</t>
  </si>
  <si>
    <t>Sloupek Fe 60/3 s povrchovou úpravou</t>
  </si>
  <si>
    <t>sloupek pro značku  5ks:5*3</t>
  </si>
  <si>
    <t>40445962.A</t>
  </si>
  <si>
    <t>Dopravní příslušenství, upevňovadla dopr.značky</t>
  </si>
  <si>
    <t>upevňovadla d.zn. :6</t>
  </si>
  <si>
    <t>59217410</t>
  </si>
  <si>
    <t>Obrubník chodníkový  100/10/25 II nat</t>
  </si>
  <si>
    <t>chodník:98*1,02</t>
  </si>
  <si>
    <t>viz osazení:</t>
  </si>
  <si>
    <t>59217450</t>
  </si>
  <si>
    <t>Obrubník silniční ABO 100/15/25 II nat</t>
  </si>
  <si>
    <t>chodník:60*1,02</t>
  </si>
  <si>
    <t>96</t>
  </si>
  <si>
    <t>Bourání konstrukcí</t>
  </si>
  <si>
    <t>966006132R00</t>
  </si>
  <si>
    <t xml:space="preserve">Odstranění doprav.značek se sloupky, s bet.patkami </t>
  </si>
  <si>
    <t>966067-NC</t>
  </si>
  <si>
    <t>Rozebrání plotu vč.sloupků odvoz a uložení na skl.</t>
  </si>
  <si>
    <t>rozebrání drát.oplocení v.1,8m dl.6m:1</t>
  </si>
  <si>
    <t>vč. 3 oc.sloupků :</t>
  </si>
  <si>
    <t>vč.odvozu na skládku zhotovitele s poplatkem:</t>
  </si>
  <si>
    <t>99</t>
  </si>
  <si>
    <t>Staveništní přesun hmot</t>
  </si>
  <si>
    <t>998223011R00</t>
  </si>
  <si>
    <t xml:space="preserve">Přesun hmot, pozemní komunikace, kryt dlážděný </t>
  </si>
  <si>
    <t>D96</t>
  </si>
  <si>
    <t>Přesuny suti a vybouraných hmot</t>
  </si>
  <si>
    <t>979084216R00</t>
  </si>
  <si>
    <t xml:space="preserve">Vodorovná doprava vybour. hmot po suchu do 5 km </t>
  </si>
  <si>
    <t>979990001R00</t>
  </si>
  <si>
    <t xml:space="preserve">Poplatek za skládku stavební suti </t>
  </si>
  <si>
    <t>Ztížené výrobní podmínky</t>
  </si>
  <si>
    <t>Oborová přirážka</t>
  </si>
  <si>
    <t>Přesun stavebních kapacit</t>
  </si>
  <si>
    <t>Mimostaveništní doprava</t>
  </si>
  <si>
    <t>Zařízení staveniště</t>
  </si>
  <si>
    <t>Provoz investora</t>
  </si>
  <si>
    <t>Kompletační činnost (IČD)</t>
  </si>
  <si>
    <t>Rezerva rozpočtu</t>
  </si>
  <si>
    <t>podklad zdi:(0,5*(2,57+17,2)*0,05)+(0,6*4,78*0,05)+0,086</t>
  </si>
  <si>
    <t>základ + stěna</t>
  </si>
  <si>
    <t>D+M trativod - lože, dren.trubk., obsyp ŠP 0,4/0,4m:4,8+22+25</t>
  </si>
  <si>
    <t>separační geotextilie:2*4,8+25*2</t>
  </si>
  <si>
    <t>NC-8</t>
  </si>
  <si>
    <t>Dodání, osazení a rozebrání bednění zárubní zdi</t>
  </si>
  <si>
    <t>viz vč. 10-7</t>
  </si>
  <si>
    <t>Dodání a osazení nerez trubky 30/2-200 mm</t>
  </si>
  <si>
    <t>příčné odvodnění zárubní zdi, viz vč. 10-8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</si>
</sst>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"/>
    <numFmt numFmtId="165" formatCode="0.0"/>
    <numFmt numFmtId="166" formatCode="#,##0\ &quot;Kč&quot;"/>
  </numFmts>
  <fonts count="25" x14ac:knownFonts="1">
    <font>
      <sz val="10"/>
      <name val="Arial CE"/>
      <charset val="238"/>
    </font>
    <font>
      <sz val="10"/>
      <name val="Arial CE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b/>
      <u/>
      <sz val="12"/>
      <name val="Arial"/>
      <family val="2"/>
      <charset val="238"/>
    </font>
    <font>
      <b/>
      <u/>
      <sz val="10"/>
      <name val="Arial"/>
      <family val="2"/>
      <charset val="238"/>
    </font>
    <font>
      <u/>
      <sz val="10"/>
      <name val="Arial"/>
      <family val="2"/>
      <charset val="238"/>
    </font>
    <font>
      <sz val="10"/>
      <color indexed="9"/>
      <name val="Arial CE"/>
      <family val="2"/>
      <charset val="238"/>
    </font>
    <font>
      <sz val="8"/>
      <name val="Arial"/>
      <family val="2"/>
      <charset val="238"/>
    </font>
    <font>
      <sz val="10"/>
      <color indexed="9"/>
      <name val="Arial CE"/>
    </font>
    <font>
      <sz val="8"/>
      <color indexed="9"/>
      <name val="Arial"/>
      <family val="2"/>
      <charset val="238"/>
    </font>
    <font>
      <sz val="8"/>
      <color indexed="12"/>
      <name val="Arial"/>
      <family val="2"/>
      <charset val="238"/>
    </font>
    <font>
      <sz val="10"/>
      <color indexed="12"/>
      <name val="Arial"/>
      <family val="2"/>
      <charset val="238"/>
    </font>
    <font>
      <b/>
      <i/>
      <sz val="10"/>
      <name val="Arial"/>
      <family val="2"/>
      <charset val="238"/>
    </font>
    <font>
      <i/>
      <sz val="8"/>
      <name val="Arial CE"/>
      <family val="2"/>
      <charset val="238"/>
    </font>
    <font>
      <i/>
      <sz val="9"/>
      <name val="Arial CE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40"/>
      </patternFill>
    </fill>
  </fills>
  <borders count="6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231">
    <xf numFmtId="0" fontId="0" fillId="0" borderId="0" xfId="0"/>
    <xf numFmtId="0" fontId="2" fillId="0" borderId="1" xfId="0" applyFont="1" applyBorder="1" applyAlignment="1">
      <alignment horizontal="centerContinuous" vertical="top"/>
    </xf>
    <xf numFmtId="0" fontId="3" fillId="0" borderId="1" xfId="0" applyFont="1" applyBorder="1" applyAlignment="1">
      <alignment horizontal="centerContinuous"/>
    </xf>
    <xf numFmtId="0" fontId="4" fillId="2" borderId="2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centerContinuous"/>
    </xf>
    <xf numFmtId="49" fontId="6" fillId="2" borderId="4" xfId="0" applyNumberFormat="1" applyFont="1" applyFill="1" applyBorder="1" applyAlignment="1">
      <alignment horizontal="left"/>
    </xf>
    <xf numFmtId="49" fontId="5" fillId="2" borderId="3" xfId="0" applyNumberFormat="1" applyFont="1" applyFill="1" applyBorder="1" applyAlignment="1">
      <alignment horizontal="centerContinuous"/>
    </xf>
    <xf numFmtId="0" fontId="5" fillId="0" borderId="5" xfId="0" applyFont="1" applyBorder="1"/>
    <xf numFmtId="49" fontId="5" fillId="0" borderId="6" xfId="0" applyNumberFormat="1" applyFont="1" applyBorder="1" applyAlignment="1">
      <alignment horizontal="left"/>
    </xf>
    <xf numFmtId="0" fontId="3" fillId="0" borderId="7" xfId="0" applyFont="1" applyBorder="1"/>
    <xf numFmtId="0" fontId="5" fillId="0" borderId="8" xfId="0" applyFont="1" applyBorder="1"/>
    <xf numFmtId="49" fontId="5" fillId="0" borderId="9" xfId="0" applyNumberFormat="1" applyFont="1" applyBorder="1"/>
    <xf numFmtId="49" fontId="5" fillId="0" borderId="8" xfId="0" applyNumberFormat="1" applyFont="1" applyBorder="1"/>
    <xf numFmtId="0" fontId="5" fillId="0" borderId="10" xfId="0" applyFont="1" applyBorder="1"/>
    <xf numFmtId="0" fontId="5" fillId="0" borderId="11" xfId="0" applyFont="1" applyBorder="1" applyAlignment="1">
      <alignment horizontal="left"/>
    </xf>
    <xf numFmtId="0" fontId="4" fillId="0" borderId="7" xfId="0" applyFont="1" applyBorder="1"/>
    <xf numFmtId="49" fontId="5" fillId="0" borderId="11" xfId="0" applyNumberFormat="1" applyFont="1" applyBorder="1" applyAlignment="1">
      <alignment horizontal="left"/>
    </xf>
    <xf numFmtId="49" fontId="4" fillId="2" borderId="7" xfId="0" applyNumberFormat="1" applyFont="1" applyFill="1" applyBorder="1"/>
    <xf numFmtId="49" fontId="3" fillId="2" borderId="8" xfId="0" applyNumberFormat="1" applyFont="1" applyFill="1" applyBorder="1"/>
    <xf numFmtId="49" fontId="4" fillId="2" borderId="9" xfId="0" applyNumberFormat="1" applyFont="1" applyFill="1" applyBorder="1"/>
    <xf numFmtId="49" fontId="3" fillId="2" borderId="9" xfId="0" applyNumberFormat="1" applyFont="1" applyFill="1" applyBorder="1"/>
    <xf numFmtId="0" fontId="5" fillId="0" borderId="10" xfId="0" applyFont="1" applyFill="1" applyBorder="1"/>
    <xf numFmtId="3" fontId="5" fillId="0" borderId="11" xfId="0" applyNumberFormat="1" applyFont="1" applyBorder="1" applyAlignment="1">
      <alignment horizontal="left"/>
    </xf>
    <xf numFmtId="0" fontId="0" fillId="0" borderId="0" xfId="0" applyFill="1"/>
    <xf numFmtId="49" fontId="4" fillId="2" borderId="12" xfId="0" applyNumberFormat="1" applyFont="1" applyFill="1" applyBorder="1"/>
    <xf numFmtId="49" fontId="3" fillId="2" borderId="13" xfId="0" applyNumberFormat="1" applyFont="1" applyFill="1" applyBorder="1"/>
    <xf numFmtId="49" fontId="4" fillId="2" borderId="0" xfId="0" applyNumberFormat="1" applyFont="1" applyFill="1" applyBorder="1"/>
    <xf numFmtId="49" fontId="3" fillId="2" borderId="0" xfId="0" applyNumberFormat="1" applyFont="1" applyFill="1" applyBorder="1"/>
    <xf numFmtId="49" fontId="5" fillId="0" borderId="10" xfId="0" applyNumberFormat="1" applyFont="1" applyBorder="1" applyAlignment="1">
      <alignment horizontal="left"/>
    </xf>
    <xf numFmtId="0" fontId="5" fillId="0" borderId="14" xfId="0" applyFont="1" applyBorder="1"/>
    <xf numFmtId="0" fontId="5" fillId="0" borderId="10" xfId="0" applyNumberFormat="1" applyFont="1" applyBorder="1"/>
    <xf numFmtId="0" fontId="5" fillId="0" borderId="16" xfId="0" applyNumberFormat="1" applyFont="1" applyBorder="1" applyAlignment="1">
      <alignment horizontal="left"/>
    </xf>
    <xf numFmtId="0" fontId="0" fillId="0" borderId="0" xfId="0" applyNumberFormat="1" applyBorder="1"/>
    <xf numFmtId="0" fontId="0" fillId="0" borderId="0" xfId="0" applyNumberFormat="1"/>
    <xf numFmtId="0" fontId="5" fillId="0" borderId="16" xfId="0" applyFont="1" applyBorder="1" applyAlignment="1">
      <alignment horizontal="left"/>
    </xf>
    <xf numFmtId="0" fontId="0" fillId="0" borderId="0" xfId="0" applyBorder="1"/>
    <xf numFmtId="0" fontId="5" fillId="0" borderId="10" xfId="0" applyFont="1" applyFill="1" applyBorder="1" applyAlignment="1"/>
    <xf numFmtId="0" fontId="5" fillId="0" borderId="16" xfId="0" applyFont="1" applyFill="1" applyBorder="1" applyAlignment="1"/>
    <xf numFmtId="0" fontId="1" fillId="0" borderId="0" xfId="0" applyFont="1" applyFill="1" applyBorder="1" applyAlignment="1"/>
    <xf numFmtId="0" fontId="5" fillId="0" borderId="10" xfId="0" applyFont="1" applyBorder="1" applyAlignment="1"/>
    <xf numFmtId="0" fontId="5" fillId="0" borderId="16" xfId="0" applyFont="1" applyBorder="1" applyAlignment="1"/>
    <xf numFmtId="3" fontId="0" fillId="0" borderId="0" xfId="0" applyNumberFormat="1"/>
    <xf numFmtId="0" fontId="5" fillId="0" borderId="7" xfId="0" applyFont="1" applyBorder="1"/>
    <xf numFmtId="0" fontId="5" fillId="0" borderId="5" xfId="0" applyFont="1" applyBorder="1" applyAlignment="1">
      <alignment horizontal="left"/>
    </xf>
    <xf numFmtId="0" fontId="5" fillId="0" borderId="17" xfId="0" applyFont="1" applyBorder="1" applyAlignment="1">
      <alignment horizontal="left"/>
    </xf>
    <xf numFmtId="0" fontId="2" fillId="0" borderId="18" xfId="0" applyFont="1" applyBorder="1" applyAlignment="1">
      <alignment horizontal="centerContinuous" vertical="center"/>
    </xf>
    <xf numFmtId="0" fontId="7" fillId="0" borderId="19" xfId="0" applyFont="1" applyBorder="1" applyAlignment="1">
      <alignment horizontal="centerContinuous" vertical="center"/>
    </xf>
    <xf numFmtId="0" fontId="3" fillId="0" borderId="19" xfId="0" applyFont="1" applyBorder="1" applyAlignment="1">
      <alignment horizontal="centerContinuous" vertical="center"/>
    </xf>
    <xf numFmtId="0" fontId="3" fillId="0" borderId="20" xfId="0" applyFont="1" applyBorder="1" applyAlignment="1">
      <alignment horizontal="centerContinuous" vertical="center"/>
    </xf>
    <xf numFmtId="0" fontId="4" fillId="2" borderId="21" xfId="0" applyFont="1" applyFill="1" applyBorder="1" applyAlignment="1">
      <alignment horizontal="left"/>
    </xf>
    <xf numFmtId="0" fontId="3" fillId="2" borderId="22" xfId="0" applyFont="1" applyFill="1" applyBorder="1" applyAlignment="1">
      <alignment horizontal="left"/>
    </xf>
    <xf numFmtId="0" fontId="3" fillId="2" borderId="23" xfId="0" applyFont="1" applyFill="1" applyBorder="1" applyAlignment="1">
      <alignment horizontal="centerContinuous"/>
    </xf>
    <xf numFmtId="0" fontId="4" fillId="2" borderId="22" xfId="0" applyFont="1" applyFill="1" applyBorder="1" applyAlignment="1">
      <alignment horizontal="centerContinuous"/>
    </xf>
    <xf numFmtId="0" fontId="3" fillId="2" borderId="22" xfId="0" applyFont="1" applyFill="1" applyBorder="1" applyAlignment="1">
      <alignment horizontal="centerContinuous"/>
    </xf>
    <xf numFmtId="0" fontId="3" fillId="0" borderId="24" xfId="0" applyFont="1" applyBorder="1"/>
    <xf numFmtId="0" fontId="3" fillId="0" borderId="25" xfId="0" applyFont="1" applyBorder="1"/>
    <xf numFmtId="3" fontId="3" fillId="0" borderId="6" xfId="0" applyNumberFormat="1" applyFont="1" applyBorder="1"/>
    <xf numFmtId="0" fontId="3" fillId="0" borderId="2" xfId="0" applyFont="1" applyBorder="1"/>
    <xf numFmtId="3" fontId="3" fillId="0" borderId="4" xfId="0" applyNumberFormat="1" applyFont="1" applyBorder="1"/>
    <xf numFmtId="0" fontId="3" fillId="0" borderId="3" xfId="0" applyFont="1" applyBorder="1"/>
    <xf numFmtId="3" fontId="3" fillId="0" borderId="9" xfId="0" applyNumberFormat="1" applyFont="1" applyBorder="1"/>
    <xf numFmtId="0" fontId="3" fillId="0" borderId="8" xfId="0" applyFont="1" applyBorder="1"/>
    <xf numFmtId="0" fontId="3" fillId="0" borderId="26" xfId="0" applyFont="1" applyBorder="1"/>
    <xf numFmtId="0" fontId="3" fillId="0" borderId="25" xfId="0" applyFont="1" applyBorder="1" applyAlignment="1">
      <alignment shrinkToFit="1"/>
    </xf>
    <xf numFmtId="0" fontId="3" fillId="0" borderId="27" xfId="0" applyFont="1" applyBorder="1"/>
    <xf numFmtId="0" fontId="3" fillId="0" borderId="12" xfId="0" applyFont="1" applyBorder="1"/>
    <xf numFmtId="0" fontId="3" fillId="0" borderId="0" xfId="0" applyFont="1" applyBorder="1"/>
    <xf numFmtId="3" fontId="3" fillId="0" borderId="30" xfId="0" applyNumberFormat="1" applyFont="1" applyBorder="1"/>
    <xf numFmtId="0" fontId="3" fillId="0" borderId="28" xfId="0" applyFont="1" applyBorder="1"/>
    <xf numFmtId="3" fontId="3" fillId="0" borderId="31" xfId="0" applyNumberFormat="1" applyFont="1" applyBorder="1"/>
    <xf numFmtId="0" fontId="3" fillId="0" borderId="29" xfId="0" applyFont="1" applyBorder="1"/>
    <xf numFmtId="0" fontId="4" fillId="2" borderId="2" xfId="0" applyFont="1" applyFill="1" applyBorder="1"/>
    <xf numFmtId="0" fontId="4" fillId="2" borderId="4" xfId="0" applyFont="1" applyFill="1" applyBorder="1"/>
    <xf numFmtId="0" fontId="4" fillId="2" borderId="3" xfId="0" applyFont="1" applyFill="1" applyBorder="1"/>
    <xf numFmtId="0" fontId="4" fillId="2" borderId="32" xfId="0" applyFont="1" applyFill="1" applyBorder="1"/>
    <xf numFmtId="0" fontId="4" fillId="2" borderId="33" xfId="0" applyFont="1" applyFill="1" applyBorder="1"/>
    <xf numFmtId="0" fontId="3" fillId="0" borderId="13" xfId="0" applyFont="1" applyBorder="1"/>
    <xf numFmtId="0" fontId="3" fillId="0" borderId="0" xfId="0" applyFont="1"/>
    <xf numFmtId="0" fontId="3" fillId="0" borderId="34" xfId="0" applyFont="1" applyBorder="1"/>
    <xf numFmtId="0" fontId="3" fillId="0" borderId="35" xfId="0" applyFont="1" applyBorder="1"/>
    <xf numFmtId="0" fontId="3" fillId="0" borderId="0" xfId="0" applyFont="1" applyBorder="1" applyAlignment="1">
      <alignment horizontal="right"/>
    </xf>
    <xf numFmtId="164" fontId="3" fillId="0" borderId="0" xfId="0" applyNumberFormat="1" applyFont="1" applyBorder="1"/>
    <xf numFmtId="0" fontId="3" fillId="0" borderId="0" xfId="0" applyFont="1" applyFill="1" applyBorder="1"/>
    <xf numFmtId="0" fontId="3" fillId="0" borderId="36" xfId="0" applyFont="1" applyBorder="1"/>
    <xf numFmtId="0" fontId="3" fillId="0" borderId="37" xfId="0" applyFont="1" applyBorder="1"/>
    <xf numFmtId="0" fontId="3" fillId="0" borderId="38" xfId="0" applyFont="1" applyBorder="1"/>
    <xf numFmtId="0" fontId="3" fillId="0" borderId="39" xfId="0" applyFont="1" applyBorder="1"/>
    <xf numFmtId="165" fontId="3" fillId="0" borderId="40" xfId="0" applyNumberFormat="1" applyFont="1" applyBorder="1" applyAlignment="1">
      <alignment horizontal="right"/>
    </xf>
    <xf numFmtId="0" fontId="3" fillId="0" borderId="40" xfId="0" applyFont="1" applyBorder="1"/>
    <xf numFmtId="0" fontId="3" fillId="0" borderId="9" xfId="0" applyFont="1" applyBorder="1"/>
    <xf numFmtId="165" fontId="3" fillId="0" borderId="8" xfId="0" applyNumberFormat="1" applyFont="1" applyBorder="1" applyAlignment="1">
      <alignment horizontal="right"/>
    </xf>
    <xf numFmtId="0" fontId="7" fillId="2" borderId="28" xfId="0" applyFont="1" applyFill="1" applyBorder="1"/>
    <xf numFmtId="0" fontId="7" fillId="2" borderId="31" xfId="0" applyFont="1" applyFill="1" applyBorder="1"/>
    <xf numFmtId="0" fontId="7" fillId="2" borderId="29" xfId="0" applyFont="1" applyFill="1" applyBorder="1"/>
    <xf numFmtId="0" fontId="8" fillId="0" borderId="0" xfId="0" applyFont="1"/>
    <xf numFmtId="0" fontId="0" fillId="0" borderId="0" xfId="0" applyAlignment="1"/>
    <xf numFmtId="0" fontId="0" fillId="0" borderId="0" xfId="0" applyAlignment="1">
      <alignment vertical="justify"/>
    </xf>
    <xf numFmtId="49" fontId="4" fillId="0" borderId="45" xfId="1" applyNumberFormat="1" applyFont="1" applyBorder="1"/>
    <xf numFmtId="49" fontId="3" fillId="0" borderId="45" xfId="1" applyNumberFormat="1" applyFont="1" applyBorder="1"/>
    <xf numFmtId="49" fontId="3" fillId="0" borderId="45" xfId="1" applyNumberFormat="1" applyFont="1" applyBorder="1" applyAlignment="1">
      <alignment horizontal="right"/>
    </xf>
    <xf numFmtId="0" fontId="3" fillId="0" borderId="46" xfId="1" applyFont="1" applyBorder="1"/>
    <xf numFmtId="49" fontId="3" fillId="0" borderId="45" xfId="0" applyNumberFormat="1" applyFont="1" applyBorder="1" applyAlignment="1">
      <alignment horizontal="left"/>
    </xf>
    <xf numFmtId="0" fontId="3" fillId="0" borderId="47" xfId="0" applyNumberFormat="1" applyFont="1" applyBorder="1"/>
    <xf numFmtId="49" fontId="4" fillId="0" borderId="50" xfId="1" applyNumberFormat="1" applyFont="1" applyBorder="1"/>
    <xf numFmtId="49" fontId="3" fillId="0" borderId="50" xfId="1" applyNumberFormat="1" applyFont="1" applyBorder="1"/>
    <xf numFmtId="49" fontId="3" fillId="0" borderId="50" xfId="1" applyNumberFormat="1" applyFont="1" applyBorder="1" applyAlignment="1">
      <alignment horizontal="right"/>
    </xf>
    <xf numFmtId="49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0" xfId="0" applyFont="1" applyBorder="1" applyAlignment="1">
      <alignment horizontal="centerContinuous"/>
    </xf>
    <xf numFmtId="49" fontId="4" fillId="2" borderId="21" xfId="0" applyNumberFormat="1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4" fillId="2" borderId="53" xfId="0" applyFont="1" applyFill="1" applyBorder="1" applyAlignment="1">
      <alignment horizontal="center"/>
    </xf>
    <xf numFmtId="0" fontId="4" fillId="2" borderId="54" xfId="0" applyFont="1" applyFill="1" applyBorder="1" applyAlignment="1">
      <alignment horizontal="center"/>
    </xf>
    <xf numFmtId="0" fontId="4" fillId="2" borderId="55" xfId="0" applyFont="1" applyFill="1" applyBorder="1" applyAlignment="1">
      <alignment horizontal="center"/>
    </xf>
    <xf numFmtId="0" fontId="5" fillId="0" borderId="0" xfId="0" applyFont="1" applyBorder="1"/>
    <xf numFmtId="3" fontId="3" fillId="0" borderId="35" xfId="0" applyNumberFormat="1" applyFont="1" applyBorder="1"/>
    <xf numFmtId="0" fontId="4" fillId="2" borderId="21" xfId="0" applyFont="1" applyFill="1" applyBorder="1"/>
    <xf numFmtId="0" fontId="4" fillId="2" borderId="22" xfId="0" applyFont="1" applyFill="1" applyBorder="1"/>
    <xf numFmtId="3" fontId="4" fillId="2" borderId="23" xfId="0" applyNumberFormat="1" applyFont="1" applyFill="1" applyBorder="1"/>
    <xf numFmtId="3" fontId="4" fillId="2" borderId="53" xfId="0" applyNumberFormat="1" applyFont="1" applyFill="1" applyBorder="1"/>
    <xf numFmtId="3" fontId="4" fillId="2" borderId="54" xfId="0" applyNumberFormat="1" applyFont="1" applyFill="1" applyBorder="1"/>
    <xf numFmtId="3" fontId="4" fillId="2" borderId="55" xfId="0" applyNumberFormat="1" applyFont="1" applyFill="1" applyBorder="1"/>
    <xf numFmtId="0" fontId="11" fillId="0" borderId="0" xfId="0" applyFont="1"/>
    <xf numFmtId="3" fontId="2" fillId="0" borderId="0" xfId="0" applyNumberFormat="1" applyFont="1" applyAlignment="1">
      <alignment horizontal="centerContinuous"/>
    </xf>
    <xf numFmtId="0" fontId="3" fillId="2" borderId="33" xfId="0" applyFont="1" applyFill="1" applyBorder="1"/>
    <xf numFmtId="0" fontId="4" fillId="2" borderId="58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right"/>
    </xf>
    <xf numFmtId="0" fontId="4" fillId="2" borderId="3" xfId="0" applyFont="1" applyFill="1" applyBorder="1" applyAlignment="1">
      <alignment horizontal="center"/>
    </xf>
    <xf numFmtId="4" fontId="6" fillId="2" borderId="4" xfId="0" applyNumberFormat="1" applyFont="1" applyFill="1" applyBorder="1" applyAlignment="1">
      <alignment horizontal="right"/>
    </xf>
    <xf numFmtId="4" fontId="6" fillId="2" borderId="33" xfId="0" applyNumberFormat="1" applyFont="1" applyFill="1" applyBorder="1" applyAlignment="1">
      <alignment horizontal="right"/>
    </xf>
    <xf numFmtId="0" fontId="3" fillId="0" borderId="17" xfId="0" applyFont="1" applyBorder="1"/>
    <xf numFmtId="3" fontId="3" fillId="0" borderId="26" xfId="0" applyNumberFormat="1" applyFont="1" applyBorder="1" applyAlignment="1">
      <alignment horizontal="right"/>
    </xf>
    <xf numFmtId="165" fontId="3" fillId="0" borderId="10" xfId="0" applyNumberFormat="1" applyFont="1" applyBorder="1" applyAlignment="1">
      <alignment horizontal="right"/>
    </xf>
    <xf numFmtId="3" fontId="3" fillId="0" borderId="36" xfId="0" applyNumberFormat="1" applyFont="1" applyBorder="1" applyAlignment="1">
      <alignment horizontal="right"/>
    </xf>
    <xf numFmtId="4" fontId="3" fillId="0" borderId="25" xfId="0" applyNumberFormat="1" applyFont="1" applyBorder="1" applyAlignment="1">
      <alignment horizontal="right"/>
    </xf>
    <xf numFmtId="3" fontId="3" fillId="0" borderId="17" xfId="0" applyNumberFormat="1" applyFont="1" applyBorder="1" applyAlignment="1">
      <alignment horizontal="right"/>
    </xf>
    <xf numFmtId="0" fontId="3" fillId="2" borderId="28" xfId="0" applyFont="1" applyFill="1" applyBorder="1"/>
    <xf numFmtId="0" fontId="4" fillId="2" borderId="31" xfId="0" applyFont="1" applyFill="1" applyBorder="1"/>
    <xf numFmtId="0" fontId="3" fillId="2" borderId="31" xfId="0" applyFont="1" applyFill="1" applyBorder="1"/>
    <xf numFmtId="4" fontId="3" fillId="2" borderId="42" xfId="0" applyNumberFormat="1" applyFont="1" applyFill="1" applyBorder="1"/>
    <xf numFmtId="4" fontId="3" fillId="2" borderId="28" xfId="0" applyNumberFormat="1" applyFont="1" applyFill="1" applyBorder="1"/>
    <xf numFmtId="4" fontId="3" fillId="2" borderId="31" xfId="0" applyNumberFormat="1" applyFont="1" applyFill="1" applyBorder="1"/>
    <xf numFmtId="3" fontId="12" fillId="0" borderId="0" xfId="0" applyNumberFormat="1" applyFont="1"/>
    <xf numFmtId="4" fontId="12" fillId="0" borderId="0" xfId="0" applyNumberFormat="1" applyFont="1"/>
    <xf numFmtId="4" fontId="0" fillId="0" borderId="0" xfId="0" applyNumberFormat="1"/>
    <xf numFmtId="0" fontId="10" fillId="0" borderId="0" xfId="1"/>
    <xf numFmtId="0" fontId="3" fillId="0" borderId="0" xfId="1" applyFont="1"/>
    <xf numFmtId="0" fontId="14" fillId="0" borderId="0" xfId="1" applyFont="1" applyAlignment="1">
      <alignment horizontal="centerContinuous"/>
    </xf>
    <xf numFmtId="0" fontId="15" fillId="0" borderId="0" xfId="1" applyFont="1" applyAlignment="1">
      <alignment horizontal="centerContinuous"/>
    </xf>
    <xf numFmtId="0" fontId="15" fillId="0" borderId="0" xfId="1" applyFont="1" applyAlignment="1">
      <alignment horizontal="right"/>
    </xf>
    <xf numFmtId="0" fontId="3" fillId="0" borderId="45" xfId="1" applyFont="1" applyBorder="1"/>
    <xf numFmtId="0" fontId="5" fillId="0" borderId="46" xfId="1" applyFont="1" applyBorder="1" applyAlignment="1">
      <alignment horizontal="right"/>
    </xf>
    <xf numFmtId="49" fontId="3" fillId="0" borderId="45" xfId="1" applyNumberFormat="1" applyFont="1" applyBorder="1" applyAlignment="1">
      <alignment horizontal="left"/>
    </xf>
    <xf numFmtId="0" fontId="3" fillId="0" borderId="47" xfId="1" applyFont="1" applyBorder="1"/>
    <xf numFmtId="0" fontId="3" fillId="0" borderId="50" xfId="1" applyFont="1" applyBorder="1"/>
    <xf numFmtId="0" fontId="5" fillId="0" borderId="0" xfId="1" applyFont="1"/>
    <xf numFmtId="0" fontId="3" fillId="0" borderId="0" xfId="1" applyFont="1" applyAlignment="1">
      <alignment horizontal="right"/>
    </xf>
    <xf numFmtId="0" fontId="3" fillId="0" borderId="0" xfId="1" applyFont="1" applyAlignment="1"/>
    <xf numFmtId="49" fontId="5" fillId="2" borderId="10" xfId="1" applyNumberFormat="1" applyFont="1" applyFill="1" applyBorder="1"/>
    <xf numFmtId="0" fontId="5" fillId="2" borderId="8" xfId="1" applyFont="1" applyFill="1" applyBorder="1" applyAlignment="1">
      <alignment horizontal="center"/>
    </xf>
    <xf numFmtId="0" fontId="5" fillId="2" borderId="8" xfId="1" applyNumberFormat="1" applyFont="1" applyFill="1" applyBorder="1" applyAlignment="1">
      <alignment horizontal="center"/>
    </xf>
    <xf numFmtId="0" fontId="5" fillId="2" borderId="10" xfId="1" applyFont="1" applyFill="1" applyBorder="1" applyAlignment="1">
      <alignment horizontal="center"/>
    </xf>
    <xf numFmtId="0" fontId="4" fillId="0" borderId="56" xfId="1" applyFont="1" applyBorder="1" applyAlignment="1">
      <alignment horizontal="center"/>
    </xf>
    <xf numFmtId="49" fontId="4" fillId="0" borderId="56" xfId="1" applyNumberFormat="1" applyFont="1" applyBorder="1" applyAlignment="1">
      <alignment horizontal="left"/>
    </xf>
    <xf numFmtId="0" fontId="4" fillId="0" borderId="15" xfId="1" applyFont="1" applyBorder="1"/>
    <xf numFmtId="0" fontId="3" fillId="0" borderId="9" xfId="1" applyFont="1" applyBorder="1" applyAlignment="1">
      <alignment horizontal="center"/>
    </xf>
    <xf numFmtId="0" fontId="3" fillId="0" borderId="9" xfId="1" applyNumberFormat="1" applyFont="1" applyBorder="1" applyAlignment="1">
      <alignment horizontal="right"/>
    </xf>
    <xf numFmtId="0" fontId="3" fillId="0" borderId="8" xfId="1" applyNumberFormat="1" applyFont="1" applyBorder="1"/>
    <xf numFmtId="0" fontId="10" fillId="0" borderId="0" xfId="1" applyNumberFormat="1"/>
    <xf numFmtId="0" fontId="16" fillId="0" borderId="0" xfId="1" applyFont="1"/>
    <xf numFmtId="0" fontId="17" fillId="0" borderId="59" xfId="1" applyFont="1" applyBorder="1" applyAlignment="1">
      <alignment horizontal="center" vertical="top"/>
    </xf>
    <xf numFmtId="49" fontId="17" fillId="0" borderId="59" xfId="1" applyNumberFormat="1" applyFont="1" applyBorder="1" applyAlignment="1">
      <alignment horizontal="left" vertical="top"/>
    </xf>
    <xf numFmtId="0" fontId="17" fillId="0" borderId="59" xfId="1" applyFont="1" applyBorder="1" applyAlignment="1">
      <alignment vertical="top" wrapText="1"/>
    </xf>
    <xf numFmtId="49" fontId="17" fillId="0" borderId="59" xfId="1" applyNumberFormat="1" applyFont="1" applyBorder="1" applyAlignment="1">
      <alignment horizontal="center" shrinkToFit="1"/>
    </xf>
    <xf numFmtId="4" fontId="17" fillId="0" borderId="59" xfId="1" applyNumberFormat="1" applyFont="1" applyBorder="1" applyAlignment="1">
      <alignment horizontal="right"/>
    </xf>
    <xf numFmtId="4" fontId="17" fillId="0" borderId="59" xfId="1" applyNumberFormat="1" applyFont="1" applyBorder="1"/>
    <xf numFmtId="0" fontId="18" fillId="0" borderId="0" xfId="1" applyFont="1"/>
    <xf numFmtId="0" fontId="5" fillId="0" borderId="56" xfId="1" applyFont="1" applyBorder="1" applyAlignment="1">
      <alignment horizontal="center"/>
    </xf>
    <xf numFmtId="0" fontId="19" fillId="0" borderId="0" xfId="1" applyFont="1" applyAlignment="1">
      <alignment wrapText="1"/>
    </xf>
    <xf numFmtId="49" fontId="5" fillId="0" borderId="56" xfId="1" applyNumberFormat="1" applyFont="1" applyBorder="1" applyAlignment="1">
      <alignment horizontal="right"/>
    </xf>
    <xf numFmtId="4" fontId="20" fillId="3" borderId="62" xfId="1" applyNumberFormat="1" applyFont="1" applyFill="1" applyBorder="1" applyAlignment="1">
      <alignment horizontal="right" wrapText="1"/>
    </xf>
    <xf numFmtId="0" fontId="20" fillId="3" borderId="34" xfId="1" applyFont="1" applyFill="1" applyBorder="1" applyAlignment="1">
      <alignment horizontal="left" wrapText="1"/>
    </xf>
    <xf numFmtId="0" fontId="20" fillId="0" borderId="13" xfId="0" applyFont="1" applyBorder="1" applyAlignment="1">
      <alignment horizontal="right"/>
    </xf>
    <xf numFmtId="0" fontId="3" fillId="2" borderId="10" xfId="1" applyFont="1" applyFill="1" applyBorder="1" applyAlignment="1">
      <alignment horizontal="center"/>
    </xf>
    <xf numFmtId="49" fontId="22" fillId="2" borderId="10" xfId="1" applyNumberFormat="1" applyFont="1" applyFill="1" applyBorder="1" applyAlignment="1">
      <alignment horizontal="left"/>
    </xf>
    <xf numFmtId="0" fontId="22" fillId="2" borderId="15" xfId="1" applyFont="1" applyFill="1" applyBorder="1"/>
    <xf numFmtId="0" fontId="3" fillId="2" borderId="9" xfId="1" applyFont="1" applyFill="1" applyBorder="1" applyAlignment="1">
      <alignment horizontal="center"/>
    </xf>
    <xf numFmtId="4" fontId="3" fillId="2" borderId="9" xfId="1" applyNumberFormat="1" applyFont="1" applyFill="1" applyBorder="1" applyAlignment="1">
      <alignment horizontal="right"/>
    </xf>
    <xf numFmtId="4" fontId="3" fillId="2" borderId="8" xfId="1" applyNumberFormat="1" applyFont="1" applyFill="1" applyBorder="1" applyAlignment="1">
      <alignment horizontal="right"/>
    </xf>
    <xf numFmtId="4" fontId="4" fillId="2" borderId="10" xfId="1" applyNumberFormat="1" applyFont="1" applyFill="1" applyBorder="1"/>
    <xf numFmtId="3" fontId="10" fillId="0" borderId="0" xfId="1" applyNumberFormat="1"/>
    <xf numFmtId="0" fontId="10" fillId="0" borderId="0" xfId="1" applyBorder="1"/>
    <xf numFmtId="0" fontId="23" fillId="0" borderId="0" xfId="1" applyFont="1" applyAlignment="1"/>
    <xf numFmtId="0" fontId="10" fillId="0" borderId="0" xfId="1" applyAlignment="1">
      <alignment horizontal="right"/>
    </xf>
    <xf numFmtId="0" fontId="24" fillId="0" borderId="0" xfId="1" applyFont="1" applyBorder="1"/>
    <xf numFmtId="3" fontId="24" fillId="0" borderId="0" xfId="1" applyNumberFormat="1" applyFont="1" applyBorder="1" applyAlignment="1">
      <alignment horizontal="right"/>
    </xf>
    <xf numFmtId="4" fontId="24" fillId="0" borderId="0" xfId="1" applyNumberFormat="1" applyFont="1" applyBorder="1"/>
    <xf numFmtId="0" fontId="23" fillId="0" borderId="0" xfId="1" applyFont="1" applyBorder="1" applyAlignment="1"/>
    <xf numFmtId="0" fontId="10" fillId="0" borderId="0" xfId="1" applyBorder="1" applyAlignment="1">
      <alignment horizontal="right"/>
    </xf>
    <xf numFmtId="49" fontId="5" fillId="0" borderId="12" xfId="0" applyNumberFormat="1" applyFont="1" applyBorder="1"/>
    <xf numFmtId="3" fontId="3" fillId="0" borderId="13" xfId="0" applyNumberFormat="1" applyFont="1" applyBorder="1"/>
    <xf numFmtId="3" fontId="3" fillId="0" borderId="56" xfId="0" applyNumberFormat="1" applyFont="1" applyBorder="1"/>
    <xf numFmtId="3" fontId="3" fillId="0" borderId="57" xfId="0" applyNumberFormat="1" applyFont="1" applyBorder="1"/>
    <xf numFmtId="0" fontId="0" fillId="0" borderId="0" xfId="0" applyAlignment="1">
      <alignment horizontal="left" wrapText="1"/>
    </xf>
    <xf numFmtId="0" fontId="9" fillId="0" borderId="0" xfId="0" applyFont="1" applyAlignment="1">
      <alignment horizontal="left" vertical="top" wrapText="1"/>
    </xf>
    <xf numFmtId="0" fontId="5" fillId="0" borderId="10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5" fillId="0" borderId="10" xfId="0" applyFont="1" applyBorder="1" applyAlignment="1">
      <alignment horizontal="center"/>
    </xf>
    <xf numFmtId="0" fontId="3" fillId="0" borderId="28" xfId="0" applyFont="1" applyBorder="1" applyAlignment="1">
      <alignment horizontal="center" shrinkToFit="1"/>
    </xf>
    <xf numFmtId="0" fontId="3" fillId="0" borderId="29" xfId="0" applyFont="1" applyBorder="1" applyAlignment="1">
      <alignment horizontal="center" shrinkToFit="1"/>
    </xf>
    <xf numFmtId="166" fontId="3" fillId="0" borderId="15" xfId="0" applyNumberFormat="1" applyFont="1" applyBorder="1" applyAlignment="1">
      <alignment horizontal="right" indent="2"/>
    </xf>
    <xf numFmtId="166" fontId="3" fillId="0" borderId="16" xfId="0" applyNumberFormat="1" applyFont="1" applyBorder="1" applyAlignment="1">
      <alignment horizontal="right" indent="2"/>
    </xf>
    <xf numFmtId="166" fontId="7" fillId="2" borderId="41" xfId="0" applyNumberFormat="1" applyFont="1" applyFill="1" applyBorder="1" applyAlignment="1">
      <alignment horizontal="right" indent="2"/>
    </xf>
    <xf numFmtId="166" fontId="7" fillId="2" borderId="42" xfId="0" applyNumberFormat="1" applyFont="1" applyFill="1" applyBorder="1" applyAlignment="1">
      <alignment horizontal="right" indent="2"/>
    </xf>
    <xf numFmtId="0" fontId="3" fillId="0" borderId="43" xfId="1" applyFont="1" applyBorder="1" applyAlignment="1">
      <alignment horizontal="center"/>
    </xf>
    <xf numFmtId="0" fontId="3" fillId="0" borderId="44" xfId="1" applyFont="1" applyBorder="1" applyAlignment="1">
      <alignment horizontal="center"/>
    </xf>
    <xf numFmtId="0" fontId="3" fillId="0" borderId="48" xfId="1" applyFont="1" applyBorder="1" applyAlignment="1">
      <alignment horizontal="center"/>
    </xf>
    <xf numFmtId="0" fontId="3" fillId="0" borderId="49" xfId="1" applyFont="1" applyBorder="1" applyAlignment="1">
      <alignment horizontal="center"/>
    </xf>
    <xf numFmtId="0" fontId="3" fillId="0" borderId="51" xfId="1" applyFont="1" applyBorder="1" applyAlignment="1">
      <alignment horizontal="left"/>
    </xf>
    <xf numFmtId="0" fontId="3" fillId="0" borderId="50" xfId="1" applyFont="1" applyBorder="1" applyAlignment="1">
      <alignment horizontal="left"/>
    </xf>
    <xf numFmtId="0" fontId="3" fillId="0" borderId="52" xfId="1" applyFont="1" applyBorder="1" applyAlignment="1">
      <alignment horizontal="left"/>
    </xf>
    <xf numFmtId="3" fontId="4" fillId="2" borderId="31" xfId="0" applyNumberFormat="1" applyFont="1" applyFill="1" applyBorder="1" applyAlignment="1">
      <alignment horizontal="right"/>
    </xf>
    <xf numFmtId="3" fontId="4" fillId="2" borderId="42" xfId="0" applyNumberFormat="1" applyFont="1" applyFill="1" applyBorder="1" applyAlignment="1">
      <alignment horizontal="right"/>
    </xf>
    <xf numFmtId="49" fontId="20" fillId="3" borderId="60" xfId="1" applyNumberFormat="1" applyFont="1" applyFill="1" applyBorder="1" applyAlignment="1">
      <alignment horizontal="left" wrapText="1"/>
    </xf>
    <xf numFmtId="49" fontId="21" fillId="0" borderId="61" xfId="0" applyNumberFormat="1" applyFont="1" applyBorder="1" applyAlignment="1">
      <alignment horizontal="left" wrapText="1"/>
    </xf>
    <xf numFmtId="0" fontId="13" fillId="0" borderId="0" xfId="1" applyFont="1" applyAlignment="1">
      <alignment horizontal="center"/>
    </xf>
    <xf numFmtId="49" fontId="3" fillId="0" borderId="48" xfId="1" applyNumberFormat="1" applyFont="1" applyBorder="1" applyAlignment="1">
      <alignment horizontal="center"/>
    </xf>
    <xf numFmtId="0" fontId="3" fillId="0" borderId="51" xfId="1" applyFont="1" applyBorder="1" applyAlignment="1">
      <alignment horizontal="center" shrinkToFit="1"/>
    </xf>
    <xf numFmtId="0" fontId="3" fillId="0" borderId="50" xfId="1" applyFont="1" applyBorder="1" applyAlignment="1">
      <alignment horizontal="center" shrinkToFit="1"/>
    </xf>
    <xf numFmtId="0" fontId="3" fillId="0" borderId="52" xfId="1" applyFont="1" applyBorder="1" applyAlignment="1">
      <alignment horizontal="center" shrinkToFit="1"/>
    </xf>
  </cellXfs>
  <cellStyles count="2">
    <cellStyle name="Normální" xfId="0" builtinId="0"/>
    <cellStyle name="normální_POL.XLS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1"/>
  <dimension ref="A1:BE55"/>
  <sheetViews>
    <sheetView tabSelected="1" topLeftCell="A13" workbookViewId="0">
      <selection activeCell="L24" sqref="L24"/>
    </sheetView>
  </sheetViews>
  <sheetFormatPr defaultRowHeight="12.75" x14ac:dyDescent="0.2"/>
  <cols>
    <col min="1" max="1" width="2" customWidth="1"/>
    <col min="2" max="2" width="15" customWidth="1"/>
    <col min="3" max="3" width="15.85546875" customWidth="1"/>
    <col min="4" max="4" width="14.5703125" customWidth="1"/>
    <col min="5" max="5" width="13.5703125" customWidth="1"/>
    <col min="6" max="6" width="16.5703125" customWidth="1"/>
    <col min="7" max="7" width="15.28515625" customWidth="1"/>
  </cols>
  <sheetData>
    <row r="1" spans="1:57" ht="24.75" customHeight="1" thickBot="1" x14ac:dyDescent="0.25">
      <c r="A1" s="1" t="s">
        <v>0</v>
      </c>
      <c r="B1" s="2"/>
      <c r="C1" s="2"/>
      <c r="D1" s="2"/>
      <c r="E1" s="2"/>
      <c r="F1" s="2"/>
      <c r="G1" s="2"/>
    </row>
    <row r="2" spans="1:57" ht="12.75" customHeight="1" x14ac:dyDescent="0.2">
      <c r="A2" s="3" t="s">
        <v>1</v>
      </c>
      <c r="B2" s="4"/>
      <c r="C2" s="5" t="str">
        <f>Rekapitulace!H1</f>
        <v>SO101</v>
      </c>
      <c r="D2" s="5" t="str">
        <f>Rekapitulace!G2</f>
        <v>Komunikace a parkoviště</v>
      </c>
      <c r="E2" s="6"/>
      <c r="F2" s="7" t="s">
        <v>2</v>
      </c>
      <c r="G2" s="8" t="s">
        <v>82</v>
      </c>
    </row>
    <row r="3" spans="1:57" ht="3" hidden="1" customHeight="1" x14ac:dyDescent="0.2">
      <c r="A3" s="9"/>
      <c r="B3" s="10"/>
      <c r="C3" s="11"/>
      <c r="D3" s="11"/>
      <c r="E3" s="12"/>
      <c r="F3" s="13"/>
      <c r="G3" s="14"/>
    </row>
    <row r="4" spans="1:57" ht="12" customHeight="1" x14ac:dyDescent="0.2">
      <c r="A4" s="15" t="s">
        <v>3</v>
      </c>
      <c r="B4" s="10"/>
      <c r="C4" s="11" t="s">
        <v>4</v>
      </c>
      <c r="D4" s="11"/>
      <c r="E4" s="12"/>
      <c r="F4" s="13" t="s">
        <v>5</v>
      </c>
      <c r="G4" s="16"/>
    </row>
    <row r="5" spans="1:57" ht="12.95" customHeight="1" x14ac:dyDescent="0.2">
      <c r="A5" s="17" t="s">
        <v>80</v>
      </c>
      <c r="B5" s="18"/>
      <c r="C5" s="19" t="s">
        <v>81</v>
      </c>
      <c r="D5" s="20"/>
      <c r="E5" s="18"/>
      <c r="F5" s="13" t="s">
        <v>7</v>
      </c>
      <c r="G5" s="14" t="s">
        <v>83</v>
      </c>
    </row>
    <row r="6" spans="1:57" ht="12.95" customHeight="1" x14ac:dyDescent="0.2">
      <c r="A6" s="15" t="s">
        <v>8</v>
      </c>
      <c r="B6" s="10"/>
      <c r="C6" s="11" t="s">
        <v>9</v>
      </c>
      <c r="D6" s="11"/>
      <c r="E6" s="12"/>
      <c r="F6" s="21" t="s">
        <v>10</v>
      </c>
      <c r="G6" s="22">
        <v>282</v>
      </c>
      <c r="O6" s="23"/>
    </row>
    <row r="7" spans="1:57" ht="12.95" customHeight="1" x14ac:dyDescent="0.2">
      <c r="A7" s="24" t="s">
        <v>78</v>
      </c>
      <c r="B7" s="25"/>
      <c r="C7" s="26" t="s">
        <v>79</v>
      </c>
      <c r="D7" s="27"/>
      <c r="E7" s="27"/>
      <c r="F7" s="28" t="s">
        <v>11</v>
      </c>
      <c r="G7" s="22">
        <f>IF(PocetMJ=0,,ROUND((F30+F32)/PocetMJ,1))</f>
        <v>0</v>
      </c>
    </row>
    <row r="8" spans="1:57" x14ac:dyDescent="0.2">
      <c r="A8" s="29" t="s">
        <v>12</v>
      </c>
      <c r="B8" s="13"/>
      <c r="C8" s="206"/>
      <c r="D8" s="206"/>
      <c r="E8" s="207"/>
      <c r="F8" s="30" t="s">
        <v>13</v>
      </c>
      <c r="G8" s="31"/>
      <c r="H8" s="32"/>
      <c r="I8" s="33"/>
    </row>
    <row r="9" spans="1:57" x14ac:dyDescent="0.2">
      <c r="A9" s="29" t="s">
        <v>14</v>
      </c>
      <c r="B9" s="13"/>
      <c r="C9" s="206">
        <f>Projektant</f>
        <v>0</v>
      </c>
      <c r="D9" s="206"/>
      <c r="E9" s="207"/>
      <c r="F9" s="13"/>
      <c r="G9" s="34"/>
      <c r="H9" s="35"/>
    </row>
    <row r="10" spans="1:57" x14ac:dyDescent="0.2">
      <c r="A10" s="29" t="s">
        <v>15</v>
      </c>
      <c r="B10" s="13"/>
      <c r="C10" s="206"/>
      <c r="D10" s="206"/>
      <c r="E10" s="206"/>
      <c r="F10" s="36"/>
      <c r="G10" s="37"/>
      <c r="H10" s="38"/>
    </row>
    <row r="11" spans="1:57" ht="13.5" customHeight="1" x14ac:dyDescent="0.2">
      <c r="A11" s="29" t="s">
        <v>16</v>
      </c>
      <c r="B11" s="13"/>
      <c r="C11" s="206"/>
      <c r="D11" s="206"/>
      <c r="E11" s="206"/>
      <c r="F11" s="39" t="s">
        <v>17</v>
      </c>
      <c r="G11" s="40" t="s">
        <v>78</v>
      </c>
      <c r="H11" s="35"/>
      <c r="BA11" s="41"/>
      <c r="BB11" s="41"/>
      <c r="BC11" s="41"/>
      <c r="BD11" s="41"/>
      <c r="BE11" s="41"/>
    </row>
    <row r="12" spans="1:57" ht="12.75" customHeight="1" x14ac:dyDescent="0.2">
      <c r="A12" s="42" t="s">
        <v>18</v>
      </c>
      <c r="B12" s="10"/>
      <c r="C12" s="208"/>
      <c r="D12" s="208"/>
      <c r="E12" s="208"/>
      <c r="F12" s="43" t="s">
        <v>19</v>
      </c>
      <c r="G12" s="44"/>
      <c r="H12" s="35"/>
    </row>
    <row r="13" spans="1:57" ht="28.5" customHeight="1" thickBot="1" x14ac:dyDescent="0.25">
      <c r="A13" s="45" t="s">
        <v>20</v>
      </c>
      <c r="B13" s="46"/>
      <c r="C13" s="46"/>
      <c r="D13" s="46"/>
      <c r="E13" s="47"/>
      <c r="F13" s="47"/>
      <c r="G13" s="48"/>
      <c r="H13" s="35"/>
    </row>
    <row r="14" spans="1:57" ht="17.25" customHeight="1" thickBot="1" x14ac:dyDescent="0.25">
      <c r="A14" s="49" t="s">
        <v>21</v>
      </c>
      <c r="B14" s="50"/>
      <c r="C14" s="51"/>
      <c r="D14" s="52" t="s">
        <v>22</v>
      </c>
      <c r="E14" s="53"/>
      <c r="F14" s="53"/>
      <c r="G14" s="51"/>
    </row>
    <row r="15" spans="1:57" ht="15.95" customHeight="1" x14ac:dyDescent="0.2">
      <c r="A15" s="54"/>
      <c r="B15" s="55" t="s">
        <v>23</v>
      </c>
      <c r="C15" s="56">
        <f>HSV</f>
        <v>0</v>
      </c>
      <c r="D15" s="57" t="str">
        <f>Rekapitulace!A20</f>
        <v>Ztížené výrobní podmínky</v>
      </c>
      <c r="E15" s="58"/>
      <c r="F15" s="59"/>
      <c r="G15" s="56">
        <f>Rekapitulace!I20</f>
        <v>0</v>
      </c>
    </row>
    <row r="16" spans="1:57" ht="15.95" customHeight="1" x14ac:dyDescent="0.2">
      <c r="A16" s="54" t="s">
        <v>24</v>
      </c>
      <c r="B16" s="55" t="s">
        <v>25</v>
      </c>
      <c r="C16" s="56">
        <f>PSV</f>
        <v>0</v>
      </c>
      <c r="D16" s="9" t="str">
        <f>Rekapitulace!A21</f>
        <v>Oborová přirážka</v>
      </c>
      <c r="E16" s="60"/>
      <c r="F16" s="61"/>
      <c r="G16" s="56">
        <f>Rekapitulace!I21</f>
        <v>0</v>
      </c>
    </row>
    <row r="17" spans="1:7" ht="15.95" customHeight="1" x14ac:dyDescent="0.2">
      <c r="A17" s="54" t="s">
        <v>26</v>
      </c>
      <c r="B17" s="55" t="s">
        <v>27</v>
      </c>
      <c r="C17" s="56">
        <f>Mont</f>
        <v>0</v>
      </c>
      <c r="D17" s="9" t="str">
        <f>Rekapitulace!A22</f>
        <v>Přesun stavebních kapacit</v>
      </c>
      <c r="E17" s="60"/>
      <c r="F17" s="61"/>
      <c r="G17" s="56">
        <f>Rekapitulace!I22</f>
        <v>0</v>
      </c>
    </row>
    <row r="18" spans="1:7" ht="15.95" customHeight="1" x14ac:dyDescent="0.2">
      <c r="A18" s="62" t="s">
        <v>28</v>
      </c>
      <c r="B18" s="63" t="s">
        <v>29</v>
      </c>
      <c r="C18" s="56">
        <f>Dodavka</f>
        <v>0</v>
      </c>
      <c r="D18" s="9" t="str">
        <f>Rekapitulace!A23</f>
        <v>Mimostaveništní doprava</v>
      </c>
      <c r="E18" s="60"/>
      <c r="F18" s="61"/>
      <c r="G18" s="56">
        <f>Rekapitulace!I23</f>
        <v>0</v>
      </c>
    </row>
    <row r="19" spans="1:7" ht="15.95" customHeight="1" x14ac:dyDescent="0.2">
      <c r="A19" s="64" t="s">
        <v>30</v>
      </c>
      <c r="B19" s="55"/>
      <c r="C19" s="56">
        <f>SUM(C15:C18)</f>
        <v>0</v>
      </c>
      <c r="D19" s="9" t="str">
        <f>Rekapitulace!A24</f>
        <v>Zařízení staveniště</v>
      </c>
      <c r="E19" s="60"/>
      <c r="F19" s="61"/>
      <c r="G19" s="56">
        <f>Rekapitulace!I24</f>
        <v>0</v>
      </c>
    </row>
    <row r="20" spans="1:7" ht="15.95" customHeight="1" x14ac:dyDescent="0.2">
      <c r="A20" s="64"/>
      <c r="B20" s="55"/>
      <c r="C20" s="56"/>
      <c r="D20" s="9" t="str">
        <f>Rekapitulace!A25</f>
        <v>Provoz investora</v>
      </c>
      <c r="E20" s="60"/>
      <c r="F20" s="61"/>
      <c r="G20" s="56">
        <f>Rekapitulace!I25</f>
        <v>0</v>
      </c>
    </row>
    <row r="21" spans="1:7" ht="15.95" customHeight="1" x14ac:dyDescent="0.2">
      <c r="A21" s="64" t="s">
        <v>31</v>
      </c>
      <c r="B21" s="55"/>
      <c r="C21" s="56">
        <f>HZS</f>
        <v>0</v>
      </c>
      <c r="D21" s="9" t="str">
        <f>Rekapitulace!A26</f>
        <v>Kompletační činnost (IČD)</v>
      </c>
      <c r="E21" s="60"/>
      <c r="F21" s="61"/>
      <c r="G21" s="56">
        <f>Rekapitulace!I26</f>
        <v>0</v>
      </c>
    </row>
    <row r="22" spans="1:7" ht="15.95" customHeight="1" x14ac:dyDescent="0.2">
      <c r="A22" s="65" t="s">
        <v>32</v>
      </c>
      <c r="B22" s="66"/>
      <c r="C22" s="56">
        <f>C19+C21</f>
        <v>0</v>
      </c>
      <c r="D22" s="9" t="s">
        <v>33</v>
      </c>
      <c r="E22" s="60"/>
      <c r="F22" s="61"/>
      <c r="G22" s="56">
        <f>G23-SUM(G15:G21)</f>
        <v>0</v>
      </c>
    </row>
    <row r="23" spans="1:7" ht="15.95" customHeight="1" thickBot="1" x14ac:dyDescent="0.25">
      <c r="A23" s="209" t="s">
        <v>34</v>
      </c>
      <c r="B23" s="210"/>
      <c r="C23" s="67">
        <f>C22+G23</f>
        <v>0</v>
      </c>
      <c r="D23" s="68" t="s">
        <v>35</v>
      </c>
      <c r="E23" s="69"/>
      <c r="F23" s="70"/>
      <c r="G23" s="56">
        <f>VRN</f>
        <v>0</v>
      </c>
    </row>
    <row r="24" spans="1:7" x14ac:dyDescent="0.2">
      <c r="A24" s="71" t="s">
        <v>36</v>
      </c>
      <c r="B24" s="72"/>
      <c r="C24" s="73"/>
      <c r="D24" s="72" t="s">
        <v>37</v>
      </c>
      <c r="E24" s="72"/>
      <c r="F24" s="74" t="s">
        <v>38</v>
      </c>
      <c r="G24" s="75"/>
    </row>
    <row r="25" spans="1:7" x14ac:dyDescent="0.2">
      <c r="A25" s="65" t="s">
        <v>39</v>
      </c>
      <c r="B25" s="66"/>
      <c r="C25" s="76"/>
      <c r="D25" s="66" t="s">
        <v>39</v>
      </c>
      <c r="E25" s="77"/>
      <c r="F25" s="78" t="s">
        <v>39</v>
      </c>
      <c r="G25" s="79"/>
    </row>
    <row r="26" spans="1:7" ht="37.5" customHeight="1" x14ac:dyDescent="0.2">
      <c r="A26" s="65" t="s">
        <v>40</v>
      </c>
      <c r="B26" s="80"/>
      <c r="C26" s="76"/>
      <c r="D26" s="66" t="s">
        <v>40</v>
      </c>
      <c r="E26" s="77"/>
      <c r="F26" s="78" t="s">
        <v>40</v>
      </c>
      <c r="G26" s="79"/>
    </row>
    <row r="27" spans="1:7" x14ac:dyDescent="0.2">
      <c r="A27" s="65"/>
      <c r="B27" s="81"/>
      <c r="C27" s="76"/>
      <c r="D27" s="66"/>
      <c r="E27" s="77"/>
      <c r="F27" s="78"/>
      <c r="G27" s="79"/>
    </row>
    <row r="28" spans="1:7" x14ac:dyDescent="0.2">
      <c r="A28" s="65" t="s">
        <v>41</v>
      </c>
      <c r="B28" s="66"/>
      <c r="C28" s="76"/>
      <c r="D28" s="78" t="s">
        <v>42</v>
      </c>
      <c r="E28" s="76"/>
      <c r="F28" s="82" t="s">
        <v>42</v>
      </c>
      <c r="G28" s="79"/>
    </row>
    <row r="29" spans="1:7" ht="69" customHeight="1" x14ac:dyDescent="0.2">
      <c r="A29" s="65"/>
      <c r="B29" s="66"/>
      <c r="C29" s="83"/>
      <c r="D29" s="84"/>
      <c r="E29" s="83"/>
      <c r="F29" s="66"/>
      <c r="G29" s="79"/>
    </row>
    <row r="30" spans="1:7" x14ac:dyDescent="0.2">
      <c r="A30" s="85" t="s">
        <v>43</v>
      </c>
      <c r="B30" s="86"/>
      <c r="C30" s="87">
        <v>21</v>
      </c>
      <c r="D30" s="86" t="s">
        <v>44</v>
      </c>
      <c r="E30" s="88"/>
      <c r="F30" s="211">
        <f>C23-F32</f>
        <v>0</v>
      </c>
      <c r="G30" s="212"/>
    </row>
    <row r="31" spans="1:7" x14ac:dyDescent="0.2">
      <c r="A31" s="85" t="s">
        <v>45</v>
      </c>
      <c r="B31" s="86"/>
      <c r="C31" s="87">
        <f>SazbaDPH1</f>
        <v>21</v>
      </c>
      <c r="D31" s="86" t="s">
        <v>46</v>
      </c>
      <c r="E31" s="88"/>
      <c r="F31" s="211">
        <f>ROUND(PRODUCT(F30,C31/100),0)</f>
        <v>0</v>
      </c>
      <c r="G31" s="212"/>
    </row>
    <row r="32" spans="1:7" x14ac:dyDescent="0.2">
      <c r="A32" s="85" t="s">
        <v>43</v>
      </c>
      <c r="B32" s="86"/>
      <c r="C32" s="87">
        <v>0</v>
      </c>
      <c r="D32" s="86" t="s">
        <v>46</v>
      </c>
      <c r="E32" s="88"/>
      <c r="F32" s="211">
        <v>0</v>
      </c>
      <c r="G32" s="212"/>
    </row>
    <row r="33" spans="1:8" x14ac:dyDescent="0.2">
      <c r="A33" s="85" t="s">
        <v>45</v>
      </c>
      <c r="B33" s="89"/>
      <c r="C33" s="90">
        <f>SazbaDPH2</f>
        <v>0</v>
      </c>
      <c r="D33" s="86" t="s">
        <v>46</v>
      </c>
      <c r="E33" s="61"/>
      <c r="F33" s="211">
        <f>ROUND(PRODUCT(F32,C33/100),0)</f>
        <v>0</v>
      </c>
      <c r="G33" s="212"/>
    </row>
    <row r="34" spans="1:8" s="94" customFormat="1" ht="19.5" customHeight="1" thickBot="1" x14ac:dyDescent="0.3">
      <c r="A34" s="91" t="s">
        <v>47</v>
      </c>
      <c r="B34" s="92"/>
      <c r="C34" s="92"/>
      <c r="D34" s="92"/>
      <c r="E34" s="93"/>
      <c r="F34" s="213">
        <f>ROUND(SUM(F30:F33),0)</f>
        <v>0</v>
      </c>
      <c r="G34" s="214"/>
    </row>
    <row r="36" spans="1:8" x14ac:dyDescent="0.2">
      <c r="A36" s="95" t="s">
        <v>48</v>
      </c>
      <c r="B36" s="95"/>
      <c r="C36" s="95"/>
      <c r="D36" s="95"/>
      <c r="E36" s="95"/>
      <c r="F36" s="95"/>
      <c r="G36" s="95"/>
      <c r="H36" t="s">
        <v>6</v>
      </c>
    </row>
    <row r="37" spans="1:8" ht="14.25" customHeight="1" x14ac:dyDescent="0.2">
      <c r="A37" s="95"/>
      <c r="B37" s="205"/>
      <c r="C37" s="205"/>
      <c r="D37" s="205"/>
      <c r="E37" s="205"/>
      <c r="F37" s="205"/>
      <c r="G37" s="205"/>
      <c r="H37" t="s">
        <v>6</v>
      </c>
    </row>
    <row r="38" spans="1:8" ht="12.75" customHeight="1" x14ac:dyDescent="0.2">
      <c r="A38" s="96"/>
      <c r="B38" s="205"/>
      <c r="C38" s="205"/>
      <c r="D38" s="205"/>
      <c r="E38" s="205"/>
      <c r="F38" s="205"/>
      <c r="G38" s="205"/>
      <c r="H38" t="s">
        <v>6</v>
      </c>
    </row>
    <row r="39" spans="1:8" x14ac:dyDescent="0.2">
      <c r="A39" s="96"/>
      <c r="B39" s="205"/>
      <c r="C39" s="205"/>
      <c r="D39" s="205"/>
      <c r="E39" s="205"/>
      <c r="F39" s="205"/>
      <c r="G39" s="205"/>
      <c r="H39" t="s">
        <v>6</v>
      </c>
    </row>
    <row r="40" spans="1:8" x14ac:dyDescent="0.2">
      <c r="A40" s="96"/>
      <c r="B40" s="205"/>
      <c r="C40" s="205"/>
      <c r="D40" s="205"/>
      <c r="E40" s="205"/>
      <c r="F40" s="205"/>
      <c r="G40" s="205"/>
      <c r="H40" t="s">
        <v>6</v>
      </c>
    </row>
    <row r="41" spans="1:8" x14ac:dyDescent="0.2">
      <c r="A41" s="96"/>
      <c r="B41" s="205"/>
      <c r="C41" s="205"/>
      <c r="D41" s="205"/>
      <c r="E41" s="205"/>
      <c r="F41" s="205"/>
      <c r="G41" s="205"/>
      <c r="H41" t="s">
        <v>6</v>
      </c>
    </row>
    <row r="42" spans="1:8" x14ac:dyDescent="0.2">
      <c r="A42" s="96"/>
      <c r="B42" s="205"/>
      <c r="C42" s="205"/>
      <c r="D42" s="205"/>
      <c r="E42" s="205"/>
      <c r="F42" s="205"/>
      <c r="G42" s="205"/>
      <c r="H42" t="s">
        <v>6</v>
      </c>
    </row>
    <row r="43" spans="1:8" x14ac:dyDescent="0.2">
      <c r="A43" s="96"/>
      <c r="B43" s="205"/>
      <c r="C43" s="205"/>
      <c r="D43" s="205"/>
      <c r="E43" s="205"/>
      <c r="F43" s="205"/>
      <c r="G43" s="205"/>
      <c r="H43" t="s">
        <v>6</v>
      </c>
    </row>
    <row r="44" spans="1:8" x14ac:dyDescent="0.2">
      <c r="A44" s="96"/>
      <c r="B44" s="205"/>
      <c r="C44" s="205"/>
      <c r="D44" s="205"/>
      <c r="E44" s="205"/>
      <c r="F44" s="205"/>
      <c r="G44" s="205"/>
      <c r="H44" t="s">
        <v>6</v>
      </c>
    </row>
    <row r="45" spans="1:8" ht="0.75" customHeight="1" x14ac:dyDescent="0.2">
      <c r="A45" s="96"/>
      <c r="B45" s="205"/>
      <c r="C45" s="205"/>
      <c r="D45" s="205"/>
      <c r="E45" s="205"/>
      <c r="F45" s="205"/>
      <c r="G45" s="205"/>
      <c r="H45" t="s">
        <v>6</v>
      </c>
    </row>
    <row r="46" spans="1:8" x14ac:dyDescent="0.2">
      <c r="B46" s="204"/>
      <c r="C46" s="204"/>
      <c r="D46" s="204"/>
      <c r="E46" s="204"/>
      <c r="F46" s="204"/>
      <c r="G46" s="204"/>
    </row>
    <row r="47" spans="1:8" x14ac:dyDescent="0.2">
      <c r="B47" s="204"/>
      <c r="C47" s="204"/>
      <c r="D47" s="204"/>
      <c r="E47" s="204"/>
      <c r="F47" s="204"/>
      <c r="G47" s="204"/>
    </row>
    <row r="48" spans="1:8" x14ac:dyDescent="0.2">
      <c r="B48" s="204"/>
      <c r="C48" s="204"/>
      <c r="D48" s="204"/>
      <c r="E48" s="204"/>
      <c r="F48" s="204"/>
      <c r="G48" s="204"/>
    </row>
    <row r="49" spans="2:7" x14ac:dyDescent="0.2">
      <c r="B49" s="204"/>
      <c r="C49" s="204"/>
      <c r="D49" s="204"/>
      <c r="E49" s="204"/>
      <c r="F49" s="204"/>
      <c r="G49" s="204"/>
    </row>
    <row r="50" spans="2:7" x14ac:dyDescent="0.2">
      <c r="B50" s="204"/>
      <c r="C50" s="204"/>
      <c r="D50" s="204"/>
      <c r="E50" s="204"/>
      <c r="F50" s="204"/>
      <c r="G50" s="204"/>
    </row>
    <row r="51" spans="2:7" x14ac:dyDescent="0.2">
      <c r="B51" s="204"/>
      <c r="C51" s="204"/>
      <c r="D51" s="204"/>
      <c r="E51" s="204"/>
      <c r="F51" s="204"/>
      <c r="G51" s="204"/>
    </row>
    <row r="52" spans="2:7" x14ac:dyDescent="0.2">
      <c r="B52" s="204"/>
      <c r="C52" s="204"/>
      <c r="D52" s="204"/>
      <c r="E52" s="204"/>
      <c r="F52" s="204"/>
      <c r="G52" s="204"/>
    </row>
    <row r="53" spans="2:7" x14ac:dyDescent="0.2">
      <c r="B53" s="204"/>
      <c r="C53" s="204"/>
      <c r="D53" s="204"/>
      <c r="E53" s="204"/>
      <c r="F53" s="204"/>
      <c r="G53" s="204"/>
    </row>
    <row r="54" spans="2:7" x14ac:dyDescent="0.2">
      <c r="B54" s="204"/>
      <c r="C54" s="204"/>
      <c r="D54" s="204"/>
      <c r="E54" s="204"/>
      <c r="F54" s="204"/>
      <c r="G54" s="204"/>
    </row>
    <row r="55" spans="2:7" x14ac:dyDescent="0.2">
      <c r="B55" s="204"/>
      <c r="C55" s="204"/>
      <c r="D55" s="204"/>
      <c r="E55" s="204"/>
      <c r="F55" s="204"/>
      <c r="G55" s="204"/>
    </row>
  </sheetData>
  <mergeCells count="22">
    <mergeCell ref="B37:G45"/>
    <mergeCell ref="C8:E8"/>
    <mergeCell ref="C9:E9"/>
    <mergeCell ref="C10:E10"/>
    <mergeCell ref="C11:E11"/>
    <mergeCell ref="C12:E12"/>
    <mergeCell ref="A23:B23"/>
    <mergeCell ref="F30:G30"/>
    <mergeCell ref="F31:G31"/>
    <mergeCell ref="F32:G32"/>
    <mergeCell ref="F33:G33"/>
    <mergeCell ref="F34:G34"/>
    <mergeCell ref="B52:G52"/>
    <mergeCell ref="B53:G53"/>
    <mergeCell ref="B54:G54"/>
    <mergeCell ref="B55:G55"/>
    <mergeCell ref="B46:G46"/>
    <mergeCell ref="B47:G47"/>
    <mergeCell ref="B48:G48"/>
    <mergeCell ref="B49:G49"/>
    <mergeCell ref="B50:G50"/>
    <mergeCell ref="B51:G51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1"/>
  <dimension ref="A1:BE79"/>
  <sheetViews>
    <sheetView workbookViewId="0">
      <selection activeCell="H28" sqref="H28:I28"/>
    </sheetView>
  </sheetViews>
  <sheetFormatPr defaultRowHeight="12.75" x14ac:dyDescent="0.2"/>
  <cols>
    <col min="1" max="1" width="5.85546875" customWidth="1"/>
    <col min="2" max="2" width="6.140625" customWidth="1"/>
    <col min="3" max="3" width="11.42578125" customWidth="1"/>
    <col min="4" max="4" width="15.85546875" customWidth="1"/>
    <col min="5" max="5" width="11.28515625" customWidth="1"/>
    <col min="6" max="6" width="10.85546875" customWidth="1"/>
    <col min="7" max="7" width="11" customWidth="1"/>
    <col min="8" max="8" width="11.140625" customWidth="1"/>
    <col min="9" max="9" width="10.7109375" customWidth="1"/>
  </cols>
  <sheetData>
    <row r="1" spans="1:9" ht="13.5" thickTop="1" x14ac:dyDescent="0.2">
      <c r="A1" s="215" t="s">
        <v>49</v>
      </c>
      <c r="B1" s="216"/>
      <c r="C1" s="97" t="str">
        <f>CONCATENATE(cislostavby," ",nazevstavby)</f>
        <v>N204014 Sazovice - příjezd a přístup ke škole</v>
      </c>
      <c r="D1" s="98"/>
      <c r="E1" s="99"/>
      <c r="F1" s="98"/>
      <c r="G1" s="100" t="s">
        <v>50</v>
      </c>
      <c r="H1" s="101" t="s">
        <v>84</v>
      </c>
      <c r="I1" s="102"/>
    </row>
    <row r="2" spans="1:9" ht="13.5" thickBot="1" x14ac:dyDescent="0.25">
      <c r="A2" s="217" t="s">
        <v>51</v>
      </c>
      <c r="B2" s="218"/>
      <c r="C2" s="103" t="str">
        <f>CONCATENATE(cisloobjektu," ",nazevobjektu)</f>
        <v>SO 101 Komunikace a parkoviště</v>
      </c>
      <c r="D2" s="104"/>
      <c r="E2" s="105"/>
      <c r="F2" s="104"/>
      <c r="G2" s="219" t="s">
        <v>81</v>
      </c>
      <c r="H2" s="220"/>
      <c r="I2" s="221"/>
    </row>
    <row r="3" spans="1:9" ht="13.5" thickTop="1" x14ac:dyDescent="0.2">
      <c r="A3" s="77"/>
      <c r="B3" s="77"/>
      <c r="C3" s="77"/>
      <c r="D3" s="77"/>
      <c r="E3" s="77"/>
      <c r="F3" s="66"/>
      <c r="G3" s="77"/>
      <c r="H3" s="77"/>
      <c r="I3" s="77"/>
    </row>
    <row r="4" spans="1:9" ht="19.5" customHeight="1" x14ac:dyDescent="0.25">
      <c r="A4" s="106" t="s">
        <v>52</v>
      </c>
      <c r="B4" s="107"/>
      <c r="C4" s="107"/>
      <c r="D4" s="107"/>
      <c r="E4" s="108"/>
      <c r="F4" s="107"/>
      <c r="G4" s="107"/>
      <c r="H4" s="107"/>
      <c r="I4" s="107"/>
    </row>
    <row r="5" spans="1:9" ht="13.5" thickBot="1" x14ac:dyDescent="0.25">
      <c r="A5" s="77"/>
      <c r="B5" s="77"/>
      <c r="C5" s="77"/>
      <c r="D5" s="77"/>
      <c r="E5" s="77"/>
      <c r="F5" s="77"/>
      <c r="G5" s="77"/>
      <c r="H5" s="77"/>
      <c r="I5" s="77"/>
    </row>
    <row r="6" spans="1:9" s="35" customFormat="1" ht="13.5" thickBot="1" x14ac:dyDescent="0.25">
      <c r="A6" s="109"/>
      <c r="B6" s="110" t="s">
        <v>53</v>
      </c>
      <c r="C6" s="110"/>
      <c r="D6" s="111"/>
      <c r="E6" s="112" t="s">
        <v>54</v>
      </c>
      <c r="F6" s="113" t="s">
        <v>55</v>
      </c>
      <c r="G6" s="113" t="s">
        <v>56</v>
      </c>
      <c r="H6" s="113" t="s">
        <v>57</v>
      </c>
      <c r="I6" s="114" t="s">
        <v>31</v>
      </c>
    </row>
    <row r="7" spans="1:9" s="35" customFormat="1" x14ac:dyDescent="0.2">
      <c r="A7" s="200" t="str">
        <f>Položky!B7</f>
        <v>1</v>
      </c>
      <c r="B7" s="115" t="str">
        <f>Položky!C7</f>
        <v>Zemní práce</v>
      </c>
      <c r="C7" s="66"/>
      <c r="D7" s="116"/>
      <c r="E7" s="201">
        <f>Položky!BA102</f>
        <v>0</v>
      </c>
      <c r="F7" s="202">
        <f>Položky!BB102</f>
        <v>0</v>
      </c>
      <c r="G7" s="202">
        <f>Položky!BC102</f>
        <v>0</v>
      </c>
      <c r="H7" s="202">
        <f>Položky!BD102</f>
        <v>0</v>
      </c>
      <c r="I7" s="203">
        <f>Položky!BE102</f>
        <v>0</v>
      </c>
    </row>
    <row r="8" spans="1:9" s="35" customFormat="1" x14ac:dyDescent="0.2">
      <c r="A8" s="200" t="str">
        <f>Položky!B103</f>
        <v>2</v>
      </c>
      <c r="B8" s="115" t="str">
        <f>Položky!C103</f>
        <v>Základy a zvláštní zakládání</v>
      </c>
      <c r="C8" s="66"/>
      <c r="D8" s="116"/>
      <c r="E8" s="201">
        <f>Položky!BA128</f>
        <v>0</v>
      </c>
      <c r="F8" s="202">
        <f>Položky!BB128</f>
        <v>0</v>
      </c>
      <c r="G8" s="202">
        <f>Položky!BC128</f>
        <v>0</v>
      </c>
      <c r="H8" s="202">
        <f>Položky!BD128</f>
        <v>0</v>
      </c>
      <c r="I8" s="203">
        <f>Položky!BE128</f>
        <v>0</v>
      </c>
    </row>
    <row r="9" spans="1:9" s="35" customFormat="1" x14ac:dyDescent="0.2">
      <c r="A9" s="200" t="str">
        <f>Položky!B129</f>
        <v>5</v>
      </c>
      <c r="B9" s="115" t="str">
        <f>Položky!C129</f>
        <v>Komunikace</v>
      </c>
      <c r="C9" s="66"/>
      <c r="D9" s="116"/>
      <c r="E9" s="201">
        <f>Položky!BA167</f>
        <v>0</v>
      </c>
      <c r="F9" s="202">
        <f>Položky!BB167</f>
        <v>0</v>
      </c>
      <c r="G9" s="202">
        <f>Položky!BC167</f>
        <v>0</v>
      </c>
      <c r="H9" s="202">
        <f>Položky!BD167</f>
        <v>0</v>
      </c>
      <c r="I9" s="203">
        <f>Položky!BE167</f>
        <v>0</v>
      </c>
    </row>
    <row r="10" spans="1:9" s="35" customFormat="1" x14ac:dyDescent="0.2">
      <c r="A10" s="200" t="str">
        <f>Položky!B168</f>
        <v>8</v>
      </c>
      <c r="B10" s="115" t="str">
        <f>Položky!C168</f>
        <v>Trubní vedení</v>
      </c>
      <c r="C10" s="66"/>
      <c r="D10" s="116"/>
      <c r="E10" s="201">
        <f>Položky!BA197</f>
        <v>0</v>
      </c>
      <c r="F10" s="202">
        <f>Položky!BB197</f>
        <v>0</v>
      </c>
      <c r="G10" s="202">
        <f>Položky!BC197</f>
        <v>0</v>
      </c>
      <c r="H10" s="202">
        <f>Položky!BD197</f>
        <v>0</v>
      </c>
      <c r="I10" s="203">
        <f>Položky!BE197</f>
        <v>0</v>
      </c>
    </row>
    <row r="11" spans="1:9" s="35" customFormat="1" x14ac:dyDescent="0.2">
      <c r="A11" s="200" t="str">
        <f>Položky!B198</f>
        <v>91</v>
      </c>
      <c r="B11" s="115" t="str">
        <f>Položky!C198</f>
        <v>Doplňující práce na komunikaci</v>
      </c>
      <c r="C11" s="66"/>
      <c r="D11" s="116"/>
      <c r="E11" s="201">
        <f>Položky!BA243</f>
        <v>0</v>
      </c>
      <c r="F11" s="202">
        <f>Položky!BB243</f>
        <v>0</v>
      </c>
      <c r="G11" s="202">
        <f>Položky!BC243</f>
        <v>0</v>
      </c>
      <c r="H11" s="202">
        <f>Položky!BD243</f>
        <v>0</v>
      </c>
      <c r="I11" s="203">
        <f>Položky!BE243</f>
        <v>0</v>
      </c>
    </row>
    <row r="12" spans="1:9" s="35" customFormat="1" x14ac:dyDescent="0.2">
      <c r="A12" s="200" t="str">
        <f>Položky!B244</f>
        <v>96</v>
      </c>
      <c r="B12" s="115" t="str">
        <f>Položky!C244</f>
        <v>Bourání konstrukcí</v>
      </c>
      <c r="C12" s="66"/>
      <c r="D12" s="116"/>
      <c r="E12" s="201">
        <f>Položky!BA252</f>
        <v>0</v>
      </c>
      <c r="F12" s="202">
        <f>Položky!BB252</f>
        <v>0</v>
      </c>
      <c r="G12" s="202">
        <f>Položky!BC252</f>
        <v>0</v>
      </c>
      <c r="H12" s="202">
        <f>Položky!BD252</f>
        <v>0</v>
      </c>
      <c r="I12" s="203">
        <f>Položky!BE252</f>
        <v>0</v>
      </c>
    </row>
    <row r="13" spans="1:9" s="35" customFormat="1" x14ac:dyDescent="0.2">
      <c r="A13" s="200" t="str">
        <f>Položky!B253</f>
        <v>99</v>
      </c>
      <c r="B13" s="115" t="str">
        <f>Položky!C253</f>
        <v>Staveništní přesun hmot</v>
      </c>
      <c r="C13" s="66"/>
      <c r="D13" s="116"/>
      <c r="E13" s="201">
        <f>Položky!BA255</f>
        <v>0</v>
      </c>
      <c r="F13" s="202">
        <f>Položky!BB255</f>
        <v>0</v>
      </c>
      <c r="G13" s="202">
        <f>Položky!BC255</f>
        <v>0</v>
      </c>
      <c r="H13" s="202">
        <f>Položky!BD255</f>
        <v>0</v>
      </c>
      <c r="I13" s="203">
        <f>Položky!BE255</f>
        <v>0</v>
      </c>
    </row>
    <row r="14" spans="1:9" s="35" customFormat="1" ht="13.5" thickBot="1" x14ac:dyDescent="0.25">
      <c r="A14" s="200" t="str">
        <f>Položky!B256</f>
        <v>D96</v>
      </c>
      <c r="B14" s="115" t="str">
        <f>Položky!C256</f>
        <v>Přesuny suti a vybouraných hmot</v>
      </c>
      <c r="C14" s="66"/>
      <c r="D14" s="116"/>
      <c r="E14" s="201">
        <f>Položky!BA259</f>
        <v>0</v>
      </c>
      <c r="F14" s="202">
        <f>Položky!BB259</f>
        <v>0</v>
      </c>
      <c r="G14" s="202">
        <f>Položky!BC259</f>
        <v>0</v>
      </c>
      <c r="H14" s="202">
        <f>Položky!BD259</f>
        <v>0</v>
      </c>
      <c r="I14" s="203">
        <f>Položky!BE259</f>
        <v>0</v>
      </c>
    </row>
    <row r="15" spans="1:9" s="123" customFormat="1" ht="13.5" thickBot="1" x14ac:dyDescent="0.25">
      <c r="A15" s="117"/>
      <c r="B15" s="118" t="s">
        <v>58</v>
      </c>
      <c r="C15" s="118"/>
      <c r="D15" s="119"/>
      <c r="E15" s="120">
        <f>SUM(E7:E14)</f>
        <v>0</v>
      </c>
      <c r="F15" s="121">
        <f>SUM(F7:F14)</f>
        <v>0</v>
      </c>
      <c r="G15" s="121">
        <f>SUM(G7:G14)</f>
        <v>0</v>
      </c>
      <c r="H15" s="121">
        <f>SUM(H7:H14)</f>
        <v>0</v>
      </c>
      <c r="I15" s="122">
        <f>SUM(I7:I14)</f>
        <v>0</v>
      </c>
    </row>
    <row r="16" spans="1:9" x14ac:dyDescent="0.2">
      <c r="A16" s="66"/>
      <c r="B16" s="66"/>
      <c r="C16" s="66"/>
      <c r="D16" s="66"/>
      <c r="E16" s="66"/>
      <c r="F16" s="66"/>
      <c r="G16" s="66"/>
      <c r="H16" s="66"/>
      <c r="I16" s="66"/>
    </row>
    <row r="17" spans="1:57" ht="19.5" customHeight="1" x14ac:dyDescent="0.25">
      <c r="A17" s="107" t="s">
        <v>59</v>
      </c>
      <c r="B17" s="107"/>
      <c r="C17" s="107"/>
      <c r="D17" s="107"/>
      <c r="E17" s="107"/>
      <c r="F17" s="107"/>
      <c r="G17" s="124"/>
      <c r="H17" s="107"/>
      <c r="I17" s="107"/>
      <c r="BA17" s="41"/>
      <c r="BB17" s="41"/>
      <c r="BC17" s="41"/>
      <c r="BD17" s="41"/>
      <c r="BE17" s="41"/>
    </row>
    <row r="18" spans="1:57" ht="13.5" thickBot="1" x14ac:dyDescent="0.25">
      <c r="A18" s="77"/>
      <c r="B18" s="77"/>
      <c r="C18" s="77"/>
      <c r="D18" s="77"/>
      <c r="E18" s="77"/>
      <c r="F18" s="77"/>
      <c r="G18" s="77"/>
      <c r="H18" s="77"/>
      <c r="I18" s="77"/>
    </row>
    <row r="19" spans="1:57" x14ac:dyDescent="0.2">
      <c r="A19" s="71" t="s">
        <v>60</v>
      </c>
      <c r="B19" s="72"/>
      <c r="C19" s="72"/>
      <c r="D19" s="125"/>
      <c r="E19" s="126" t="s">
        <v>61</v>
      </c>
      <c r="F19" s="127" t="s">
        <v>62</v>
      </c>
      <c r="G19" s="128" t="s">
        <v>63</v>
      </c>
      <c r="H19" s="129"/>
      <c r="I19" s="130" t="s">
        <v>61</v>
      </c>
    </row>
    <row r="20" spans="1:57" x14ac:dyDescent="0.2">
      <c r="A20" s="64" t="s">
        <v>350</v>
      </c>
      <c r="B20" s="55"/>
      <c r="C20" s="55"/>
      <c r="D20" s="131"/>
      <c r="E20" s="132">
        <v>0</v>
      </c>
      <c r="F20" s="133">
        <v>0</v>
      </c>
      <c r="G20" s="134">
        <f t="shared" ref="G20:G27" si="0">CHOOSE(BA20+1,HSV+PSV,HSV+PSV+Mont,HSV+PSV+Dodavka+Mont,HSV,PSV,Mont,Dodavka,Mont+Dodavka,0)</f>
        <v>0</v>
      </c>
      <c r="H20" s="135"/>
      <c r="I20" s="136">
        <f t="shared" ref="I20:I27" si="1">E20+F20*G20/100</f>
        <v>0</v>
      </c>
      <c r="BA20">
        <v>0</v>
      </c>
    </row>
    <row r="21" spans="1:57" x14ac:dyDescent="0.2">
      <c r="A21" s="64" t="s">
        <v>351</v>
      </c>
      <c r="B21" s="55"/>
      <c r="C21" s="55"/>
      <c r="D21" s="131"/>
      <c r="E21" s="132">
        <v>0</v>
      </c>
      <c r="F21" s="133">
        <v>0</v>
      </c>
      <c r="G21" s="134">
        <f t="shared" si="0"/>
        <v>0</v>
      </c>
      <c r="H21" s="135"/>
      <c r="I21" s="136">
        <f t="shared" si="1"/>
        <v>0</v>
      </c>
      <c r="BA21">
        <v>0</v>
      </c>
    </row>
    <row r="22" spans="1:57" x14ac:dyDescent="0.2">
      <c r="A22" s="64" t="s">
        <v>352</v>
      </c>
      <c r="B22" s="55"/>
      <c r="C22" s="55"/>
      <c r="D22" s="131"/>
      <c r="E22" s="132">
        <v>0</v>
      </c>
      <c r="F22" s="133">
        <v>0</v>
      </c>
      <c r="G22" s="134">
        <f t="shared" si="0"/>
        <v>0</v>
      </c>
      <c r="H22" s="135"/>
      <c r="I22" s="136">
        <f t="shared" si="1"/>
        <v>0</v>
      </c>
      <c r="BA22">
        <v>0</v>
      </c>
    </row>
    <row r="23" spans="1:57" x14ac:dyDescent="0.2">
      <c r="A23" s="64" t="s">
        <v>353</v>
      </c>
      <c r="B23" s="55"/>
      <c r="C23" s="55"/>
      <c r="D23" s="131"/>
      <c r="E23" s="132">
        <v>0</v>
      </c>
      <c r="F23" s="133">
        <v>0</v>
      </c>
      <c r="G23" s="134">
        <f t="shared" si="0"/>
        <v>0</v>
      </c>
      <c r="H23" s="135"/>
      <c r="I23" s="136">
        <f t="shared" si="1"/>
        <v>0</v>
      </c>
      <c r="BA23">
        <v>0</v>
      </c>
    </row>
    <row r="24" spans="1:57" x14ac:dyDescent="0.2">
      <c r="A24" s="64" t="s">
        <v>354</v>
      </c>
      <c r="B24" s="55"/>
      <c r="C24" s="55"/>
      <c r="D24" s="131"/>
      <c r="E24" s="132">
        <v>0</v>
      </c>
      <c r="F24" s="133">
        <v>1.9</v>
      </c>
      <c r="G24" s="134">
        <f t="shared" si="0"/>
        <v>0</v>
      </c>
      <c r="H24" s="135"/>
      <c r="I24" s="136">
        <f t="shared" si="1"/>
        <v>0</v>
      </c>
      <c r="BA24">
        <v>1</v>
      </c>
    </row>
    <row r="25" spans="1:57" x14ac:dyDescent="0.2">
      <c r="A25" s="64" t="s">
        <v>355</v>
      </c>
      <c r="B25" s="55"/>
      <c r="C25" s="55"/>
      <c r="D25" s="131"/>
      <c r="E25" s="132">
        <v>0</v>
      </c>
      <c r="F25" s="133">
        <v>0</v>
      </c>
      <c r="G25" s="134">
        <f t="shared" si="0"/>
        <v>0</v>
      </c>
      <c r="H25" s="135"/>
      <c r="I25" s="136">
        <f t="shared" si="1"/>
        <v>0</v>
      </c>
      <c r="BA25">
        <v>1</v>
      </c>
    </row>
    <row r="26" spans="1:57" x14ac:dyDescent="0.2">
      <c r="A26" s="64" t="s">
        <v>356</v>
      </c>
      <c r="B26" s="55"/>
      <c r="C26" s="55"/>
      <c r="D26" s="131"/>
      <c r="E26" s="132">
        <v>0</v>
      </c>
      <c r="F26" s="133">
        <v>1.4</v>
      </c>
      <c r="G26" s="134">
        <f t="shared" si="0"/>
        <v>0</v>
      </c>
      <c r="H26" s="135"/>
      <c r="I26" s="136">
        <f t="shared" si="1"/>
        <v>0</v>
      </c>
      <c r="BA26">
        <v>2</v>
      </c>
    </row>
    <row r="27" spans="1:57" x14ac:dyDescent="0.2">
      <c r="A27" s="64" t="s">
        <v>357</v>
      </c>
      <c r="B27" s="55"/>
      <c r="C27" s="55"/>
      <c r="D27" s="131"/>
      <c r="E27" s="132">
        <v>0</v>
      </c>
      <c r="F27" s="133">
        <v>0</v>
      </c>
      <c r="G27" s="134">
        <f t="shared" si="0"/>
        <v>0</v>
      </c>
      <c r="H27" s="135"/>
      <c r="I27" s="136">
        <f t="shared" si="1"/>
        <v>0</v>
      </c>
      <c r="BA27">
        <v>2</v>
      </c>
    </row>
    <row r="28" spans="1:57" ht="13.5" thickBot="1" x14ac:dyDescent="0.25">
      <c r="A28" s="137"/>
      <c r="B28" s="138" t="s">
        <v>64</v>
      </c>
      <c r="C28" s="139"/>
      <c r="D28" s="140"/>
      <c r="E28" s="141"/>
      <c r="F28" s="142"/>
      <c r="G28" s="142"/>
      <c r="H28" s="222">
        <f>SUM(I20:I27)</f>
        <v>0</v>
      </c>
      <c r="I28" s="223"/>
    </row>
    <row r="30" spans="1:57" x14ac:dyDescent="0.2">
      <c r="B30" s="123"/>
      <c r="F30" s="143"/>
      <c r="G30" s="144"/>
      <c r="H30" s="144"/>
      <c r="I30" s="145"/>
    </row>
    <row r="31" spans="1:57" x14ac:dyDescent="0.2">
      <c r="F31" s="143"/>
      <c r="G31" s="144"/>
      <c r="H31" s="144"/>
      <c r="I31" s="145"/>
    </row>
    <row r="32" spans="1:57" x14ac:dyDescent="0.2">
      <c r="F32" s="143"/>
      <c r="G32" s="144"/>
      <c r="H32" s="144"/>
      <c r="I32" s="145"/>
    </row>
    <row r="33" spans="6:9" x14ac:dyDescent="0.2">
      <c r="F33" s="143"/>
      <c r="G33" s="144"/>
      <c r="H33" s="144"/>
      <c r="I33" s="145"/>
    </row>
    <row r="34" spans="6:9" x14ac:dyDescent="0.2">
      <c r="F34" s="143"/>
      <c r="G34" s="144"/>
      <c r="H34" s="144"/>
      <c r="I34" s="145"/>
    </row>
    <row r="35" spans="6:9" x14ac:dyDescent="0.2">
      <c r="F35" s="143"/>
      <c r="G35" s="144"/>
      <c r="H35" s="144"/>
      <c r="I35" s="145"/>
    </row>
    <row r="36" spans="6:9" x14ac:dyDescent="0.2">
      <c r="F36" s="143"/>
      <c r="G36" s="144"/>
      <c r="H36" s="144"/>
      <c r="I36" s="145"/>
    </row>
    <row r="37" spans="6:9" x14ac:dyDescent="0.2">
      <c r="F37" s="143"/>
      <c r="G37" s="144"/>
      <c r="H37" s="144"/>
      <c r="I37" s="145"/>
    </row>
    <row r="38" spans="6:9" x14ac:dyDescent="0.2">
      <c r="F38" s="143"/>
      <c r="G38" s="144"/>
      <c r="H38" s="144"/>
      <c r="I38" s="145"/>
    </row>
    <row r="39" spans="6:9" x14ac:dyDescent="0.2">
      <c r="F39" s="143"/>
      <c r="G39" s="144"/>
      <c r="H39" s="144"/>
      <c r="I39" s="145"/>
    </row>
    <row r="40" spans="6:9" x14ac:dyDescent="0.2">
      <c r="F40" s="143"/>
      <c r="G40" s="144"/>
      <c r="H40" s="144"/>
      <c r="I40" s="145"/>
    </row>
    <row r="41" spans="6:9" x14ac:dyDescent="0.2">
      <c r="F41" s="143"/>
      <c r="G41" s="144"/>
      <c r="H41" s="144"/>
      <c r="I41" s="145"/>
    </row>
    <row r="42" spans="6:9" x14ac:dyDescent="0.2">
      <c r="F42" s="143"/>
      <c r="G42" s="144"/>
      <c r="H42" s="144"/>
      <c r="I42" s="145"/>
    </row>
    <row r="43" spans="6:9" x14ac:dyDescent="0.2">
      <c r="F43" s="143"/>
      <c r="G43" s="144"/>
      <c r="H43" s="144"/>
      <c r="I43" s="145"/>
    </row>
    <row r="44" spans="6:9" x14ac:dyDescent="0.2">
      <c r="F44" s="143"/>
      <c r="G44" s="144"/>
      <c r="H44" s="144"/>
      <c r="I44" s="145"/>
    </row>
    <row r="45" spans="6:9" x14ac:dyDescent="0.2">
      <c r="F45" s="143"/>
      <c r="G45" s="144"/>
      <c r="H45" s="144"/>
      <c r="I45" s="145"/>
    </row>
    <row r="46" spans="6:9" x14ac:dyDescent="0.2">
      <c r="F46" s="143"/>
      <c r="G46" s="144"/>
      <c r="H46" s="144"/>
      <c r="I46" s="145"/>
    </row>
    <row r="47" spans="6:9" x14ac:dyDescent="0.2">
      <c r="F47" s="143"/>
      <c r="G47" s="144"/>
      <c r="H47" s="144"/>
      <c r="I47" s="145"/>
    </row>
    <row r="48" spans="6:9" x14ac:dyDescent="0.2">
      <c r="F48" s="143"/>
      <c r="G48" s="144"/>
      <c r="H48" s="144"/>
      <c r="I48" s="145"/>
    </row>
    <row r="49" spans="6:9" x14ac:dyDescent="0.2">
      <c r="F49" s="143"/>
      <c r="G49" s="144"/>
      <c r="H49" s="144"/>
      <c r="I49" s="145"/>
    </row>
    <row r="50" spans="6:9" x14ac:dyDescent="0.2">
      <c r="F50" s="143"/>
      <c r="G50" s="144"/>
      <c r="H50" s="144"/>
      <c r="I50" s="145"/>
    </row>
    <row r="51" spans="6:9" x14ac:dyDescent="0.2">
      <c r="F51" s="143"/>
      <c r="G51" s="144"/>
      <c r="H51" s="144"/>
      <c r="I51" s="145"/>
    </row>
    <row r="52" spans="6:9" x14ac:dyDescent="0.2">
      <c r="F52" s="143"/>
      <c r="G52" s="144"/>
      <c r="H52" s="144"/>
      <c r="I52" s="145"/>
    </row>
    <row r="53" spans="6:9" x14ac:dyDescent="0.2">
      <c r="F53" s="143"/>
      <c r="G53" s="144"/>
      <c r="H53" s="144"/>
      <c r="I53" s="145"/>
    </row>
    <row r="54" spans="6:9" x14ac:dyDescent="0.2">
      <c r="F54" s="143"/>
      <c r="G54" s="144"/>
      <c r="H54" s="144"/>
      <c r="I54" s="145"/>
    </row>
    <row r="55" spans="6:9" x14ac:dyDescent="0.2">
      <c r="F55" s="143"/>
      <c r="G55" s="144"/>
      <c r="H55" s="144"/>
      <c r="I55" s="145"/>
    </row>
    <row r="56" spans="6:9" x14ac:dyDescent="0.2">
      <c r="F56" s="143"/>
      <c r="G56" s="144"/>
      <c r="H56" s="144"/>
      <c r="I56" s="145"/>
    </row>
    <row r="57" spans="6:9" x14ac:dyDescent="0.2">
      <c r="F57" s="143"/>
      <c r="G57" s="144"/>
      <c r="H57" s="144"/>
      <c r="I57" s="145"/>
    </row>
    <row r="58" spans="6:9" x14ac:dyDescent="0.2">
      <c r="F58" s="143"/>
      <c r="G58" s="144"/>
      <c r="H58" s="144"/>
      <c r="I58" s="145"/>
    </row>
    <row r="59" spans="6:9" x14ac:dyDescent="0.2">
      <c r="F59" s="143"/>
      <c r="G59" s="144"/>
      <c r="H59" s="144"/>
      <c r="I59" s="145"/>
    </row>
    <row r="60" spans="6:9" x14ac:dyDescent="0.2">
      <c r="F60" s="143"/>
      <c r="G60" s="144"/>
      <c r="H60" s="144"/>
      <c r="I60" s="145"/>
    </row>
    <row r="61" spans="6:9" x14ac:dyDescent="0.2">
      <c r="F61" s="143"/>
      <c r="G61" s="144"/>
      <c r="H61" s="144"/>
      <c r="I61" s="145"/>
    </row>
    <row r="62" spans="6:9" x14ac:dyDescent="0.2">
      <c r="F62" s="143"/>
      <c r="G62" s="144"/>
      <c r="H62" s="144"/>
      <c r="I62" s="145"/>
    </row>
    <row r="63" spans="6:9" x14ac:dyDescent="0.2">
      <c r="F63" s="143"/>
      <c r="G63" s="144"/>
      <c r="H63" s="144"/>
      <c r="I63" s="145"/>
    </row>
    <row r="64" spans="6:9" x14ac:dyDescent="0.2">
      <c r="F64" s="143"/>
      <c r="G64" s="144"/>
      <c r="H64" s="144"/>
      <c r="I64" s="145"/>
    </row>
    <row r="65" spans="6:9" x14ac:dyDescent="0.2">
      <c r="F65" s="143"/>
      <c r="G65" s="144"/>
      <c r="H65" s="144"/>
      <c r="I65" s="145"/>
    </row>
    <row r="66" spans="6:9" x14ac:dyDescent="0.2">
      <c r="F66" s="143"/>
      <c r="G66" s="144"/>
      <c r="H66" s="144"/>
      <c r="I66" s="145"/>
    </row>
    <row r="67" spans="6:9" x14ac:dyDescent="0.2">
      <c r="F67" s="143"/>
      <c r="G67" s="144"/>
      <c r="H67" s="144"/>
      <c r="I67" s="145"/>
    </row>
    <row r="68" spans="6:9" x14ac:dyDescent="0.2">
      <c r="F68" s="143"/>
      <c r="G68" s="144"/>
      <c r="H68" s="144"/>
      <c r="I68" s="145"/>
    </row>
    <row r="69" spans="6:9" x14ac:dyDescent="0.2">
      <c r="F69" s="143"/>
      <c r="G69" s="144"/>
      <c r="H69" s="144"/>
      <c r="I69" s="145"/>
    </row>
    <row r="70" spans="6:9" x14ac:dyDescent="0.2">
      <c r="F70" s="143"/>
      <c r="G70" s="144"/>
      <c r="H70" s="144"/>
      <c r="I70" s="145"/>
    </row>
    <row r="71" spans="6:9" x14ac:dyDescent="0.2">
      <c r="F71" s="143"/>
      <c r="G71" s="144"/>
      <c r="H71" s="144"/>
      <c r="I71" s="145"/>
    </row>
    <row r="72" spans="6:9" x14ac:dyDescent="0.2">
      <c r="F72" s="143"/>
      <c r="G72" s="144"/>
      <c r="H72" s="144"/>
      <c r="I72" s="145"/>
    </row>
    <row r="73" spans="6:9" x14ac:dyDescent="0.2">
      <c r="F73" s="143"/>
      <c r="G73" s="144"/>
      <c r="H73" s="144"/>
      <c r="I73" s="145"/>
    </row>
    <row r="74" spans="6:9" x14ac:dyDescent="0.2">
      <c r="F74" s="143"/>
      <c r="G74" s="144"/>
      <c r="H74" s="144"/>
      <c r="I74" s="145"/>
    </row>
    <row r="75" spans="6:9" x14ac:dyDescent="0.2">
      <c r="F75" s="143"/>
      <c r="G75" s="144"/>
      <c r="H75" s="144"/>
      <c r="I75" s="145"/>
    </row>
    <row r="76" spans="6:9" x14ac:dyDescent="0.2">
      <c r="F76" s="143"/>
      <c r="G76" s="144"/>
      <c r="H76" s="144"/>
      <c r="I76" s="145"/>
    </row>
    <row r="77" spans="6:9" x14ac:dyDescent="0.2">
      <c r="F77" s="143"/>
      <c r="G77" s="144"/>
      <c r="H77" s="144"/>
      <c r="I77" s="145"/>
    </row>
    <row r="78" spans="6:9" x14ac:dyDescent="0.2">
      <c r="F78" s="143"/>
      <c r="G78" s="144"/>
      <c r="H78" s="144"/>
      <c r="I78" s="145"/>
    </row>
    <row r="79" spans="6:9" x14ac:dyDescent="0.2">
      <c r="F79" s="143"/>
      <c r="G79" s="144"/>
      <c r="H79" s="144"/>
      <c r="I79" s="145"/>
    </row>
  </sheetData>
  <mergeCells count="4">
    <mergeCell ref="A1:B1"/>
    <mergeCell ref="A2:B2"/>
    <mergeCell ref="G2:I2"/>
    <mergeCell ref="H28:I28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CZ332"/>
  <sheetViews>
    <sheetView showGridLines="0" showZeros="0" zoomScaleNormal="100" workbookViewId="0">
      <selection activeCell="K25" sqref="K25"/>
    </sheetView>
  </sheetViews>
  <sheetFormatPr defaultRowHeight="12.75" x14ac:dyDescent="0.2"/>
  <cols>
    <col min="1" max="1" width="4.42578125" style="146" customWidth="1"/>
    <col min="2" max="2" width="11.5703125" style="146" customWidth="1"/>
    <col min="3" max="3" width="40.42578125" style="146" customWidth="1"/>
    <col min="4" max="4" width="5.5703125" style="146" customWidth="1"/>
    <col min="5" max="5" width="8.5703125" style="194" customWidth="1"/>
    <col min="6" max="6" width="9.85546875" style="146" customWidth="1"/>
    <col min="7" max="7" width="13.85546875" style="146" customWidth="1"/>
    <col min="8" max="11" width="9.140625" style="146"/>
    <col min="12" max="12" width="75.42578125" style="146" customWidth="1"/>
    <col min="13" max="13" width="45.28515625" style="146" customWidth="1"/>
    <col min="14" max="16384" width="9.140625" style="146"/>
  </cols>
  <sheetData>
    <row r="1" spans="1:104" ht="15.75" x14ac:dyDescent="0.25">
      <c r="A1" s="226" t="s">
        <v>65</v>
      </c>
      <c r="B1" s="226"/>
      <c r="C1" s="226"/>
      <c r="D1" s="226"/>
      <c r="E1" s="226"/>
      <c r="F1" s="226"/>
      <c r="G1" s="226"/>
    </row>
    <row r="2" spans="1:104" ht="14.25" customHeight="1" thickBot="1" x14ac:dyDescent="0.25">
      <c r="A2" s="147"/>
      <c r="B2" s="148"/>
      <c r="C2" s="149"/>
      <c r="D2" s="149"/>
      <c r="E2" s="150"/>
      <c r="F2" s="149"/>
      <c r="G2" s="149"/>
    </row>
    <row r="3" spans="1:104" ht="13.5" thickTop="1" x14ac:dyDescent="0.2">
      <c r="A3" s="215" t="s">
        <v>49</v>
      </c>
      <c r="B3" s="216"/>
      <c r="C3" s="97" t="str">
        <f>CONCATENATE(cislostavby," ",nazevstavby)</f>
        <v>N204014 Sazovice - příjezd a přístup ke škole</v>
      </c>
      <c r="D3" s="151"/>
      <c r="E3" s="152" t="s">
        <v>66</v>
      </c>
      <c r="F3" s="153" t="str">
        <f>Rekapitulace!H1</f>
        <v>SO101</v>
      </c>
      <c r="G3" s="154"/>
    </row>
    <row r="4" spans="1:104" ht="13.5" thickBot="1" x14ac:dyDescent="0.25">
      <c r="A4" s="227" t="s">
        <v>51</v>
      </c>
      <c r="B4" s="218"/>
      <c r="C4" s="103" t="str">
        <f>CONCATENATE(cisloobjektu," ",nazevobjektu)</f>
        <v>SO 101 Komunikace a parkoviště</v>
      </c>
      <c r="D4" s="155"/>
      <c r="E4" s="228" t="str">
        <f>Rekapitulace!G2</f>
        <v>Komunikace a parkoviště</v>
      </c>
      <c r="F4" s="229"/>
      <c r="G4" s="230"/>
    </row>
    <row r="5" spans="1:104" ht="13.5" thickTop="1" x14ac:dyDescent="0.2">
      <c r="A5" s="156"/>
      <c r="B5" s="147"/>
      <c r="C5" s="147"/>
      <c r="D5" s="147"/>
      <c r="E5" s="157"/>
      <c r="F5" s="147"/>
      <c r="G5" s="158"/>
    </row>
    <row r="6" spans="1:104" x14ac:dyDescent="0.2">
      <c r="A6" s="159" t="s">
        <v>67</v>
      </c>
      <c r="B6" s="160" t="s">
        <v>68</v>
      </c>
      <c r="C6" s="160" t="s">
        <v>69</v>
      </c>
      <c r="D6" s="160" t="s">
        <v>70</v>
      </c>
      <c r="E6" s="161" t="s">
        <v>71</v>
      </c>
      <c r="F6" s="160" t="s">
        <v>72</v>
      </c>
      <c r="G6" s="162" t="s">
        <v>73</v>
      </c>
    </row>
    <row r="7" spans="1:104" x14ac:dyDescent="0.2">
      <c r="A7" s="163" t="s">
        <v>74</v>
      </c>
      <c r="B7" s="164" t="s">
        <v>75</v>
      </c>
      <c r="C7" s="165" t="s">
        <v>76</v>
      </c>
      <c r="D7" s="166"/>
      <c r="E7" s="167"/>
      <c r="F7" s="167"/>
      <c r="G7" s="168"/>
      <c r="H7" s="169"/>
      <c r="I7" s="169"/>
      <c r="O7" s="170">
        <v>1</v>
      </c>
    </row>
    <row r="8" spans="1:104" x14ac:dyDescent="0.2">
      <c r="A8" s="171">
        <v>1</v>
      </c>
      <c r="B8" s="172" t="s">
        <v>85</v>
      </c>
      <c r="C8" s="173" t="s">
        <v>86</v>
      </c>
      <c r="D8" s="174" t="s">
        <v>83</v>
      </c>
      <c r="E8" s="175">
        <v>2.5</v>
      </c>
      <c r="F8" s="175"/>
      <c r="G8" s="176">
        <f>E8*F8</f>
        <v>0</v>
      </c>
      <c r="O8" s="170">
        <v>2</v>
      </c>
      <c r="AA8" s="146">
        <v>1</v>
      </c>
      <c r="AB8" s="146">
        <v>1</v>
      </c>
      <c r="AC8" s="146">
        <v>1</v>
      </c>
      <c r="AZ8" s="146">
        <v>1</v>
      </c>
      <c r="BA8" s="146">
        <f>IF(AZ8=1,G8,0)</f>
        <v>0</v>
      </c>
      <c r="BB8" s="146">
        <f>IF(AZ8=2,G8,0)</f>
        <v>0</v>
      </c>
      <c r="BC8" s="146">
        <f>IF(AZ8=3,G8,0)</f>
        <v>0</v>
      </c>
      <c r="BD8" s="146">
        <f>IF(AZ8=4,G8,0)</f>
        <v>0</v>
      </c>
      <c r="BE8" s="146">
        <f>IF(AZ8=5,G8,0)</f>
        <v>0</v>
      </c>
      <c r="CA8" s="177">
        <v>1</v>
      </c>
      <c r="CB8" s="177">
        <v>1</v>
      </c>
      <c r="CZ8" s="146">
        <v>0</v>
      </c>
    </row>
    <row r="9" spans="1:104" x14ac:dyDescent="0.2">
      <c r="A9" s="178"/>
      <c r="B9" s="180"/>
      <c r="C9" s="224" t="s">
        <v>87</v>
      </c>
      <c r="D9" s="225"/>
      <c r="E9" s="181">
        <v>2.5</v>
      </c>
      <c r="F9" s="182"/>
      <c r="G9" s="183"/>
      <c r="M9" s="179" t="s">
        <v>87</v>
      </c>
      <c r="O9" s="170"/>
    </row>
    <row r="10" spans="1:104" x14ac:dyDescent="0.2">
      <c r="A10" s="178"/>
      <c r="B10" s="180"/>
      <c r="C10" s="224" t="s">
        <v>88</v>
      </c>
      <c r="D10" s="225"/>
      <c r="E10" s="181">
        <v>0</v>
      </c>
      <c r="F10" s="182"/>
      <c r="G10" s="183"/>
      <c r="M10" s="179" t="s">
        <v>88</v>
      </c>
      <c r="O10" s="170"/>
    </row>
    <row r="11" spans="1:104" x14ac:dyDescent="0.2">
      <c r="A11" s="171">
        <v>2</v>
      </c>
      <c r="B11" s="172" t="s">
        <v>89</v>
      </c>
      <c r="C11" s="173" t="s">
        <v>90</v>
      </c>
      <c r="D11" s="174" t="s">
        <v>83</v>
      </c>
      <c r="E11" s="175">
        <v>2.5</v>
      </c>
      <c r="F11" s="175"/>
      <c r="G11" s="176">
        <f>E11*F11</f>
        <v>0</v>
      </c>
      <c r="O11" s="170">
        <v>2</v>
      </c>
      <c r="AA11" s="146">
        <v>1</v>
      </c>
      <c r="AB11" s="146">
        <v>1</v>
      </c>
      <c r="AC11" s="146">
        <v>1</v>
      </c>
      <c r="AZ11" s="146">
        <v>1</v>
      </c>
      <c r="BA11" s="146">
        <f>IF(AZ11=1,G11,0)</f>
        <v>0</v>
      </c>
      <c r="BB11" s="146">
        <f>IF(AZ11=2,G11,0)</f>
        <v>0</v>
      </c>
      <c r="BC11" s="146">
        <f>IF(AZ11=3,G11,0)</f>
        <v>0</v>
      </c>
      <c r="BD11" s="146">
        <f>IF(AZ11=4,G11,0)</f>
        <v>0</v>
      </c>
      <c r="BE11" s="146">
        <f>IF(AZ11=5,G11,0)</f>
        <v>0</v>
      </c>
      <c r="CA11" s="177">
        <v>1</v>
      </c>
      <c r="CB11" s="177">
        <v>1</v>
      </c>
      <c r="CZ11" s="146">
        <v>4.99999999999945E-5</v>
      </c>
    </row>
    <row r="12" spans="1:104" x14ac:dyDescent="0.2">
      <c r="A12" s="178"/>
      <c r="B12" s="180"/>
      <c r="C12" s="224" t="s">
        <v>91</v>
      </c>
      <c r="D12" s="225"/>
      <c r="E12" s="181">
        <v>2.5</v>
      </c>
      <c r="F12" s="182"/>
      <c r="G12" s="183"/>
      <c r="M12" s="179" t="s">
        <v>91</v>
      </c>
      <c r="O12" s="170"/>
    </row>
    <row r="13" spans="1:104" x14ac:dyDescent="0.2">
      <c r="A13" s="171">
        <v>3</v>
      </c>
      <c r="B13" s="172" t="s">
        <v>92</v>
      </c>
      <c r="C13" s="173" t="s">
        <v>93</v>
      </c>
      <c r="D13" s="174" t="s">
        <v>83</v>
      </c>
      <c r="E13" s="175">
        <v>8</v>
      </c>
      <c r="F13" s="175"/>
      <c r="G13" s="176">
        <f>E13*F13</f>
        <v>0</v>
      </c>
      <c r="O13" s="170">
        <v>2</v>
      </c>
      <c r="AA13" s="146">
        <v>1</v>
      </c>
      <c r="AB13" s="146">
        <v>1</v>
      </c>
      <c r="AC13" s="146">
        <v>1</v>
      </c>
      <c r="AZ13" s="146">
        <v>1</v>
      </c>
      <c r="BA13" s="146">
        <f>IF(AZ13=1,G13,0)</f>
        <v>0</v>
      </c>
      <c r="BB13" s="146">
        <f>IF(AZ13=2,G13,0)</f>
        <v>0</v>
      </c>
      <c r="BC13" s="146">
        <f>IF(AZ13=3,G13,0)</f>
        <v>0</v>
      </c>
      <c r="BD13" s="146">
        <f>IF(AZ13=4,G13,0)</f>
        <v>0</v>
      </c>
      <c r="BE13" s="146">
        <f>IF(AZ13=5,G13,0)</f>
        <v>0</v>
      </c>
      <c r="CA13" s="177">
        <v>1</v>
      </c>
      <c r="CB13" s="177">
        <v>1</v>
      </c>
      <c r="CZ13" s="146">
        <v>0</v>
      </c>
    </row>
    <row r="14" spans="1:104" x14ac:dyDescent="0.2">
      <c r="A14" s="178"/>
      <c r="B14" s="180"/>
      <c r="C14" s="224" t="s">
        <v>94</v>
      </c>
      <c r="D14" s="225"/>
      <c r="E14" s="181">
        <v>8</v>
      </c>
      <c r="F14" s="182"/>
      <c r="G14" s="183"/>
      <c r="M14" s="179" t="s">
        <v>94</v>
      </c>
      <c r="O14" s="170"/>
    </row>
    <row r="15" spans="1:104" x14ac:dyDescent="0.2">
      <c r="A15" s="178"/>
      <c r="B15" s="180"/>
      <c r="C15" s="224" t="s">
        <v>88</v>
      </c>
      <c r="D15" s="225"/>
      <c r="E15" s="181">
        <v>0</v>
      </c>
      <c r="F15" s="182"/>
      <c r="G15" s="183"/>
      <c r="M15" s="179" t="s">
        <v>88</v>
      </c>
      <c r="O15" s="170"/>
    </row>
    <row r="16" spans="1:104" x14ac:dyDescent="0.2">
      <c r="A16" s="171">
        <v>4</v>
      </c>
      <c r="B16" s="172" t="s">
        <v>95</v>
      </c>
      <c r="C16" s="173" t="s">
        <v>96</v>
      </c>
      <c r="D16" s="174" t="s">
        <v>83</v>
      </c>
      <c r="E16" s="175">
        <v>138</v>
      </c>
      <c r="F16" s="175"/>
      <c r="G16" s="176">
        <f>E16*F16</f>
        <v>0</v>
      </c>
      <c r="O16" s="170">
        <v>2</v>
      </c>
      <c r="AA16" s="146">
        <v>1</v>
      </c>
      <c r="AB16" s="146">
        <v>1</v>
      </c>
      <c r="AC16" s="146">
        <v>1</v>
      </c>
      <c r="AZ16" s="146">
        <v>1</v>
      </c>
      <c r="BA16" s="146">
        <f>IF(AZ16=1,G16,0)</f>
        <v>0</v>
      </c>
      <c r="BB16" s="146">
        <f>IF(AZ16=2,G16,0)</f>
        <v>0</v>
      </c>
      <c r="BC16" s="146">
        <f>IF(AZ16=3,G16,0)</f>
        <v>0</v>
      </c>
      <c r="BD16" s="146">
        <f>IF(AZ16=4,G16,0)</f>
        <v>0</v>
      </c>
      <c r="BE16" s="146">
        <f>IF(AZ16=5,G16,0)</f>
        <v>0</v>
      </c>
      <c r="CA16" s="177">
        <v>1</v>
      </c>
      <c r="CB16" s="177">
        <v>1</v>
      </c>
      <c r="CZ16" s="146">
        <v>0</v>
      </c>
    </row>
    <row r="17" spans="1:104" x14ac:dyDescent="0.2">
      <c r="A17" s="178"/>
      <c r="B17" s="180"/>
      <c r="C17" s="224" t="s">
        <v>94</v>
      </c>
      <c r="D17" s="225"/>
      <c r="E17" s="181">
        <v>8</v>
      </c>
      <c r="F17" s="182"/>
      <c r="G17" s="183"/>
      <c r="M17" s="179" t="s">
        <v>94</v>
      </c>
      <c r="O17" s="170"/>
    </row>
    <row r="18" spans="1:104" x14ac:dyDescent="0.2">
      <c r="A18" s="178"/>
      <c r="B18" s="180"/>
      <c r="C18" s="224" t="s">
        <v>97</v>
      </c>
      <c r="D18" s="225"/>
      <c r="E18" s="181">
        <v>60</v>
      </c>
      <c r="F18" s="182"/>
      <c r="G18" s="183"/>
      <c r="M18" s="179" t="s">
        <v>97</v>
      </c>
      <c r="O18" s="170"/>
    </row>
    <row r="19" spans="1:104" x14ac:dyDescent="0.2">
      <c r="A19" s="178"/>
      <c r="B19" s="180"/>
      <c r="C19" s="224" t="s">
        <v>98</v>
      </c>
      <c r="D19" s="225"/>
      <c r="E19" s="181">
        <v>70</v>
      </c>
      <c r="F19" s="182"/>
      <c r="G19" s="183"/>
      <c r="M19" s="179" t="s">
        <v>98</v>
      </c>
      <c r="O19" s="170"/>
    </row>
    <row r="20" spans="1:104" x14ac:dyDescent="0.2">
      <c r="A20" s="178"/>
      <c r="B20" s="180"/>
      <c r="C20" s="224" t="s">
        <v>88</v>
      </c>
      <c r="D20" s="225"/>
      <c r="E20" s="181">
        <v>0</v>
      </c>
      <c r="F20" s="182"/>
      <c r="G20" s="183"/>
      <c r="M20" s="179" t="s">
        <v>88</v>
      </c>
      <c r="O20" s="170"/>
    </row>
    <row r="21" spans="1:104" x14ac:dyDescent="0.2">
      <c r="A21" s="171">
        <v>5</v>
      </c>
      <c r="B21" s="172" t="s">
        <v>99</v>
      </c>
      <c r="C21" s="173" t="s">
        <v>100</v>
      </c>
      <c r="D21" s="174" t="s">
        <v>83</v>
      </c>
      <c r="E21" s="175">
        <v>70</v>
      </c>
      <c r="F21" s="175"/>
      <c r="G21" s="176">
        <f>E21*F21</f>
        <v>0</v>
      </c>
      <c r="O21" s="170">
        <v>2</v>
      </c>
      <c r="AA21" s="146">
        <v>1</v>
      </c>
      <c r="AB21" s="146">
        <v>1</v>
      </c>
      <c r="AC21" s="146">
        <v>1</v>
      </c>
      <c r="AZ21" s="146">
        <v>1</v>
      </c>
      <c r="BA21" s="146">
        <f>IF(AZ21=1,G21,0)</f>
        <v>0</v>
      </c>
      <c r="BB21" s="146">
        <f>IF(AZ21=2,G21,0)</f>
        <v>0</v>
      </c>
      <c r="BC21" s="146">
        <f>IF(AZ21=3,G21,0)</f>
        <v>0</v>
      </c>
      <c r="BD21" s="146">
        <f>IF(AZ21=4,G21,0)</f>
        <v>0</v>
      </c>
      <c r="BE21" s="146">
        <f>IF(AZ21=5,G21,0)</f>
        <v>0</v>
      </c>
      <c r="CA21" s="177">
        <v>1</v>
      </c>
      <c r="CB21" s="177">
        <v>1</v>
      </c>
      <c r="CZ21" s="146">
        <v>0</v>
      </c>
    </row>
    <row r="22" spans="1:104" x14ac:dyDescent="0.2">
      <c r="A22" s="178"/>
      <c r="B22" s="180"/>
      <c r="C22" s="224" t="s">
        <v>101</v>
      </c>
      <c r="D22" s="225"/>
      <c r="E22" s="181">
        <v>70</v>
      </c>
      <c r="F22" s="182"/>
      <c r="G22" s="183"/>
      <c r="M22" s="179" t="s">
        <v>101</v>
      </c>
      <c r="O22" s="170"/>
    </row>
    <row r="23" spans="1:104" x14ac:dyDescent="0.2">
      <c r="A23" s="178"/>
      <c r="B23" s="180"/>
      <c r="C23" s="224" t="s">
        <v>88</v>
      </c>
      <c r="D23" s="225"/>
      <c r="E23" s="181">
        <v>0</v>
      </c>
      <c r="F23" s="182"/>
      <c r="G23" s="183"/>
      <c r="M23" s="179" t="s">
        <v>88</v>
      </c>
      <c r="O23" s="170"/>
    </row>
    <row r="24" spans="1:104" x14ac:dyDescent="0.2">
      <c r="A24" s="171">
        <v>6</v>
      </c>
      <c r="B24" s="172" t="s">
        <v>102</v>
      </c>
      <c r="C24" s="173" t="s">
        <v>103</v>
      </c>
      <c r="D24" s="174" t="s">
        <v>83</v>
      </c>
      <c r="E24" s="175">
        <v>60</v>
      </c>
      <c r="F24" s="175"/>
      <c r="G24" s="176">
        <f>E24*F24</f>
        <v>0</v>
      </c>
      <c r="O24" s="170">
        <v>2</v>
      </c>
      <c r="AA24" s="146">
        <v>1</v>
      </c>
      <c r="AB24" s="146">
        <v>1</v>
      </c>
      <c r="AC24" s="146">
        <v>1</v>
      </c>
      <c r="AZ24" s="146">
        <v>1</v>
      </c>
      <c r="BA24" s="146">
        <f>IF(AZ24=1,G24,0)</f>
        <v>0</v>
      </c>
      <c r="BB24" s="146">
        <f>IF(AZ24=2,G24,0)</f>
        <v>0</v>
      </c>
      <c r="BC24" s="146">
        <f>IF(AZ24=3,G24,0)</f>
        <v>0</v>
      </c>
      <c r="BD24" s="146">
        <f>IF(AZ24=4,G24,0)</f>
        <v>0</v>
      </c>
      <c r="BE24" s="146">
        <f>IF(AZ24=5,G24,0)</f>
        <v>0</v>
      </c>
      <c r="CA24" s="177">
        <v>1</v>
      </c>
      <c r="CB24" s="177">
        <v>1</v>
      </c>
      <c r="CZ24" s="146">
        <v>0</v>
      </c>
    </row>
    <row r="25" spans="1:104" x14ac:dyDescent="0.2">
      <c r="A25" s="178"/>
      <c r="B25" s="180"/>
      <c r="C25" s="224" t="s">
        <v>97</v>
      </c>
      <c r="D25" s="225"/>
      <c r="E25" s="181">
        <v>60</v>
      </c>
      <c r="F25" s="182"/>
      <c r="G25" s="183"/>
      <c r="M25" s="179" t="s">
        <v>97</v>
      </c>
      <c r="O25" s="170"/>
    </row>
    <row r="26" spans="1:104" x14ac:dyDescent="0.2">
      <c r="A26" s="178"/>
      <c r="B26" s="180"/>
      <c r="C26" s="224" t="s">
        <v>88</v>
      </c>
      <c r="D26" s="225"/>
      <c r="E26" s="181">
        <v>0</v>
      </c>
      <c r="F26" s="182"/>
      <c r="G26" s="183"/>
      <c r="M26" s="179" t="s">
        <v>88</v>
      </c>
      <c r="O26" s="170"/>
    </row>
    <row r="27" spans="1:104" x14ac:dyDescent="0.2">
      <c r="A27" s="171">
        <v>7</v>
      </c>
      <c r="B27" s="172" t="s">
        <v>104</v>
      </c>
      <c r="C27" s="173" t="s">
        <v>105</v>
      </c>
      <c r="D27" s="174" t="s">
        <v>83</v>
      </c>
      <c r="E27" s="175">
        <v>60</v>
      </c>
      <c r="F27" s="175"/>
      <c r="G27" s="176">
        <f>E27*F27</f>
        <v>0</v>
      </c>
      <c r="O27" s="170">
        <v>2</v>
      </c>
      <c r="AA27" s="146">
        <v>1</v>
      </c>
      <c r="AB27" s="146">
        <v>1</v>
      </c>
      <c r="AC27" s="146">
        <v>1</v>
      </c>
      <c r="AZ27" s="146">
        <v>1</v>
      </c>
      <c r="BA27" s="146">
        <f>IF(AZ27=1,G27,0)</f>
        <v>0</v>
      </c>
      <c r="BB27" s="146">
        <f>IF(AZ27=2,G27,0)</f>
        <v>0</v>
      </c>
      <c r="BC27" s="146">
        <f>IF(AZ27=3,G27,0)</f>
        <v>0</v>
      </c>
      <c r="BD27" s="146">
        <f>IF(AZ27=4,G27,0)</f>
        <v>0</v>
      </c>
      <c r="BE27" s="146">
        <f>IF(AZ27=5,G27,0)</f>
        <v>0</v>
      </c>
      <c r="CA27" s="177">
        <v>1</v>
      </c>
      <c r="CB27" s="177">
        <v>1</v>
      </c>
      <c r="CZ27" s="146">
        <v>0</v>
      </c>
    </row>
    <row r="28" spans="1:104" x14ac:dyDescent="0.2">
      <c r="A28" s="178"/>
      <c r="B28" s="180"/>
      <c r="C28" s="224" t="s">
        <v>97</v>
      </c>
      <c r="D28" s="225"/>
      <c r="E28" s="181">
        <v>60</v>
      </c>
      <c r="F28" s="182"/>
      <c r="G28" s="183"/>
      <c r="M28" s="179" t="s">
        <v>97</v>
      </c>
      <c r="O28" s="170"/>
    </row>
    <row r="29" spans="1:104" x14ac:dyDescent="0.2">
      <c r="A29" s="178"/>
      <c r="B29" s="180"/>
      <c r="C29" s="224" t="s">
        <v>88</v>
      </c>
      <c r="D29" s="225"/>
      <c r="E29" s="181">
        <v>0</v>
      </c>
      <c r="F29" s="182"/>
      <c r="G29" s="183"/>
      <c r="M29" s="179" t="s">
        <v>88</v>
      </c>
      <c r="O29" s="170"/>
    </row>
    <row r="30" spans="1:104" x14ac:dyDescent="0.2">
      <c r="A30" s="171">
        <v>8</v>
      </c>
      <c r="B30" s="172" t="s">
        <v>106</v>
      </c>
      <c r="C30" s="173" t="s">
        <v>107</v>
      </c>
      <c r="D30" s="174" t="s">
        <v>83</v>
      </c>
      <c r="E30" s="175">
        <v>12</v>
      </c>
      <c r="F30" s="175"/>
      <c r="G30" s="176">
        <f>E30*F30</f>
        <v>0</v>
      </c>
      <c r="O30" s="170">
        <v>2</v>
      </c>
      <c r="AA30" s="146">
        <v>1</v>
      </c>
      <c r="AB30" s="146">
        <v>1</v>
      </c>
      <c r="AC30" s="146">
        <v>1</v>
      </c>
      <c r="AZ30" s="146">
        <v>1</v>
      </c>
      <c r="BA30" s="146">
        <f>IF(AZ30=1,G30,0)</f>
        <v>0</v>
      </c>
      <c r="BB30" s="146">
        <f>IF(AZ30=2,G30,0)</f>
        <v>0</v>
      </c>
      <c r="BC30" s="146">
        <f>IF(AZ30=3,G30,0)</f>
        <v>0</v>
      </c>
      <c r="BD30" s="146">
        <f>IF(AZ30=4,G30,0)</f>
        <v>0</v>
      </c>
      <c r="BE30" s="146">
        <f>IF(AZ30=5,G30,0)</f>
        <v>0</v>
      </c>
      <c r="CA30" s="177">
        <v>1</v>
      </c>
      <c r="CB30" s="177">
        <v>1</v>
      </c>
      <c r="CZ30" s="146">
        <v>0</v>
      </c>
    </row>
    <row r="31" spans="1:104" x14ac:dyDescent="0.2">
      <c r="A31" s="178"/>
      <c r="B31" s="180"/>
      <c r="C31" s="224" t="s">
        <v>108</v>
      </c>
      <c r="D31" s="225"/>
      <c r="E31" s="181">
        <v>12</v>
      </c>
      <c r="F31" s="182"/>
      <c r="G31" s="183"/>
      <c r="M31" s="179">
        <v>12</v>
      </c>
      <c r="O31" s="170"/>
    </row>
    <row r="32" spans="1:104" x14ac:dyDescent="0.2">
      <c r="A32" s="171">
        <v>9</v>
      </c>
      <c r="B32" s="172" t="s">
        <v>109</v>
      </c>
      <c r="C32" s="173" t="s">
        <v>110</v>
      </c>
      <c r="D32" s="174" t="s">
        <v>111</v>
      </c>
      <c r="E32" s="175">
        <v>36</v>
      </c>
      <c r="F32" s="175"/>
      <c r="G32" s="176">
        <f>E32*F32</f>
        <v>0</v>
      </c>
      <c r="O32" s="170">
        <v>2</v>
      </c>
      <c r="AA32" s="146">
        <v>1</v>
      </c>
      <c r="AB32" s="146">
        <v>1</v>
      </c>
      <c r="AC32" s="146">
        <v>1</v>
      </c>
      <c r="AZ32" s="146">
        <v>1</v>
      </c>
      <c r="BA32" s="146">
        <f>IF(AZ32=1,G32,0)</f>
        <v>0</v>
      </c>
      <c r="BB32" s="146">
        <f>IF(AZ32=2,G32,0)</f>
        <v>0</v>
      </c>
      <c r="BC32" s="146">
        <f>IF(AZ32=3,G32,0)</f>
        <v>0</v>
      </c>
      <c r="BD32" s="146">
        <f>IF(AZ32=4,G32,0)</f>
        <v>0</v>
      </c>
      <c r="BE32" s="146">
        <f>IF(AZ32=5,G32,0)</f>
        <v>0</v>
      </c>
      <c r="CA32" s="177">
        <v>1</v>
      </c>
      <c r="CB32" s="177">
        <v>1</v>
      </c>
      <c r="CZ32" s="146">
        <v>0</v>
      </c>
    </row>
    <row r="33" spans="1:104" x14ac:dyDescent="0.2">
      <c r="A33" s="178"/>
      <c r="B33" s="180"/>
      <c r="C33" s="224" t="s">
        <v>112</v>
      </c>
      <c r="D33" s="225"/>
      <c r="E33" s="181">
        <v>36</v>
      </c>
      <c r="F33" s="182"/>
      <c r="G33" s="183"/>
      <c r="M33" s="179" t="s">
        <v>112</v>
      </c>
      <c r="O33" s="170"/>
    </row>
    <row r="34" spans="1:104" x14ac:dyDescent="0.2">
      <c r="A34" s="178"/>
      <c r="B34" s="180"/>
      <c r="C34" s="224" t="s">
        <v>88</v>
      </c>
      <c r="D34" s="225"/>
      <c r="E34" s="181">
        <v>0</v>
      </c>
      <c r="F34" s="182"/>
      <c r="G34" s="183"/>
      <c r="M34" s="179" t="s">
        <v>88</v>
      </c>
      <c r="O34" s="170"/>
    </row>
    <row r="35" spans="1:104" x14ac:dyDescent="0.2">
      <c r="A35" s="171">
        <v>10</v>
      </c>
      <c r="B35" s="172" t="s">
        <v>113</v>
      </c>
      <c r="C35" s="173" t="s">
        <v>114</v>
      </c>
      <c r="D35" s="174" t="s">
        <v>111</v>
      </c>
      <c r="E35" s="175">
        <v>6</v>
      </c>
      <c r="F35" s="175"/>
      <c r="G35" s="176">
        <f>E35*F35</f>
        <v>0</v>
      </c>
      <c r="O35" s="170">
        <v>2</v>
      </c>
      <c r="AA35" s="146">
        <v>1</v>
      </c>
      <c r="AB35" s="146">
        <v>1</v>
      </c>
      <c r="AC35" s="146">
        <v>1</v>
      </c>
      <c r="AZ35" s="146">
        <v>1</v>
      </c>
      <c r="BA35" s="146">
        <f>IF(AZ35=1,G35,0)</f>
        <v>0</v>
      </c>
      <c r="BB35" s="146">
        <f>IF(AZ35=2,G35,0)</f>
        <v>0</v>
      </c>
      <c r="BC35" s="146">
        <f>IF(AZ35=3,G35,0)</f>
        <v>0</v>
      </c>
      <c r="BD35" s="146">
        <f>IF(AZ35=4,G35,0)</f>
        <v>0</v>
      </c>
      <c r="BE35" s="146">
        <f>IF(AZ35=5,G35,0)</f>
        <v>0</v>
      </c>
      <c r="CA35" s="177">
        <v>1</v>
      </c>
      <c r="CB35" s="177">
        <v>1</v>
      </c>
      <c r="CZ35" s="146">
        <v>0</v>
      </c>
    </row>
    <row r="36" spans="1:104" x14ac:dyDescent="0.2">
      <c r="A36" s="178"/>
      <c r="B36" s="180"/>
      <c r="C36" s="224" t="s">
        <v>115</v>
      </c>
      <c r="D36" s="225"/>
      <c r="E36" s="181">
        <v>6</v>
      </c>
      <c r="F36" s="182"/>
      <c r="G36" s="183"/>
      <c r="M36" s="179">
        <v>6</v>
      </c>
      <c r="O36" s="170"/>
    </row>
    <row r="37" spans="1:104" x14ac:dyDescent="0.2">
      <c r="A37" s="178"/>
      <c r="B37" s="180"/>
      <c r="C37" s="224" t="s">
        <v>88</v>
      </c>
      <c r="D37" s="225"/>
      <c r="E37" s="181">
        <v>0</v>
      </c>
      <c r="F37" s="182"/>
      <c r="G37" s="183"/>
      <c r="M37" s="179" t="s">
        <v>88</v>
      </c>
      <c r="O37" s="170"/>
    </row>
    <row r="38" spans="1:104" x14ac:dyDescent="0.2">
      <c r="A38" s="171">
        <v>11</v>
      </c>
      <c r="B38" s="172" t="s">
        <v>116</v>
      </c>
      <c r="C38" s="173" t="s">
        <v>117</v>
      </c>
      <c r="D38" s="174" t="s">
        <v>118</v>
      </c>
      <c r="E38" s="175">
        <v>12.968</v>
      </c>
      <c r="F38" s="175"/>
      <c r="G38" s="176">
        <f>E38*F38</f>
        <v>0</v>
      </c>
      <c r="O38" s="170">
        <v>2</v>
      </c>
      <c r="AA38" s="146">
        <v>1</v>
      </c>
      <c r="AB38" s="146">
        <v>1</v>
      </c>
      <c r="AC38" s="146">
        <v>1</v>
      </c>
      <c r="AZ38" s="146">
        <v>1</v>
      </c>
      <c r="BA38" s="146">
        <f>IF(AZ38=1,G38,0)</f>
        <v>0</v>
      </c>
      <c r="BB38" s="146">
        <f>IF(AZ38=2,G38,0)</f>
        <v>0</v>
      </c>
      <c r="BC38" s="146">
        <f>IF(AZ38=3,G38,0)</f>
        <v>0</v>
      </c>
      <c r="BD38" s="146">
        <f>IF(AZ38=4,G38,0)</f>
        <v>0</v>
      </c>
      <c r="BE38" s="146">
        <f>IF(AZ38=5,G38,0)</f>
        <v>0</v>
      </c>
      <c r="CA38" s="177">
        <v>1</v>
      </c>
      <c r="CB38" s="177">
        <v>1</v>
      </c>
      <c r="CZ38" s="146">
        <v>0</v>
      </c>
    </row>
    <row r="39" spans="1:104" x14ac:dyDescent="0.2">
      <c r="A39" s="178"/>
      <c r="B39" s="180"/>
      <c r="C39" s="224" t="s">
        <v>119</v>
      </c>
      <c r="D39" s="225"/>
      <c r="E39" s="181">
        <v>5.4</v>
      </c>
      <c r="F39" s="182"/>
      <c r="G39" s="183"/>
      <c r="M39" s="179" t="s">
        <v>119</v>
      </c>
      <c r="O39" s="170"/>
    </row>
    <row r="40" spans="1:104" x14ac:dyDescent="0.2">
      <c r="A40" s="178"/>
      <c r="B40" s="180"/>
      <c r="C40" s="224" t="s">
        <v>120</v>
      </c>
      <c r="D40" s="225"/>
      <c r="E40" s="181">
        <v>7.5679999999999996</v>
      </c>
      <c r="F40" s="182"/>
      <c r="G40" s="183"/>
      <c r="M40" s="179" t="s">
        <v>120</v>
      </c>
      <c r="O40" s="170"/>
    </row>
    <row r="41" spans="1:104" x14ac:dyDescent="0.2">
      <c r="A41" s="178"/>
      <c r="B41" s="180"/>
      <c r="C41" s="224" t="s">
        <v>88</v>
      </c>
      <c r="D41" s="225"/>
      <c r="E41" s="181">
        <v>0</v>
      </c>
      <c r="F41" s="182"/>
      <c r="G41" s="183"/>
      <c r="M41" s="179" t="s">
        <v>88</v>
      </c>
      <c r="O41" s="170"/>
    </row>
    <row r="42" spans="1:104" x14ac:dyDescent="0.2">
      <c r="A42" s="171">
        <v>12</v>
      </c>
      <c r="B42" s="172" t="s">
        <v>121</v>
      </c>
      <c r="C42" s="173" t="s">
        <v>122</v>
      </c>
      <c r="D42" s="174" t="s">
        <v>118</v>
      </c>
      <c r="E42" s="175">
        <v>51.75</v>
      </c>
      <c r="F42" s="175"/>
      <c r="G42" s="176">
        <f>E42*F42</f>
        <v>0</v>
      </c>
      <c r="O42" s="170">
        <v>2</v>
      </c>
      <c r="AA42" s="146">
        <v>1</v>
      </c>
      <c r="AB42" s="146">
        <v>1</v>
      </c>
      <c r="AC42" s="146">
        <v>1</v>
      </c>
      <c r="AZ42" s="146">
        <v>1</v>
      </c>
      <c r="BA42" s="146">
        <f>IF(AZ42=1,G42,0)</f>
        <v>0</v>
      </c>
      <c r="BB42" s="146">
        <f>IF(AZ42=2,G42,0)</f>
        <v>0</v>
      </c>
      <c r="BC42" s="146">
        <f>IF(AZ42=3,G42,0)</f>
        <v>0</v>
      </c>
      <c r="BD42" s="146">
        <f>IF(AZ42=4,G42,0)</f>
        <v>0</v>
      </c>
      <c r="BE42" s="146">
        <f>IF(AZ42=5,G42,0)</f>
        <v>0</v>
      </c>
      <c r="CA42" s="177">
        <v>1</v>
      </c>
      <c r="CB42" s="177">
        <v>1</v>
      </c>
      <c r="CZ42" s="146">
        <v>0</v>
      </c>
    </row>
    <row r="43" spans="1:104" x14ac:dyDescent="0.2">
      <c r="A43" s="178"/>
      <c r="B43" s="180"/>
      <c r="C43" s="224" t="s">
        <v>123</v>
      </c>
      <c r="D43" s="225"/>
      <c r="E43" s="181">
        <v>51.75</v>
      </c>
      <c r="F43" s="182"/>
      <c r="G43" s="183"/>
      <c r="M43" s="179" t="s">
        <v>123</v>
      </c>
      <c r="O43" s="170"/>
    </row>
    <row r="44" spans="1:104" x14ac:dyDescent="0.2">
      <c r="A44" s="178"/>
      <c r="B44" s="180"/>
      <c r="C44" s="224" t="s">
        <v>88</v>
      </c>
      <c r="D44" s="225"/>
      <c r="E44" s="181">
        <v>0</v>
      </c>
      <c r="F44" s="182"/>
      <c r="G44" s="183"/>
      <c r="M44" s="179" t="s">
        <v>88</v>
      </c>
      <c r="O44" s="170"/>
    </row>
    <row r="45" spans="1:104" x14ac:dyDescent="0.2">
      <c r="A45" s="171">
        <v>13</v>
      </c>
      <c r="B45" s="172" t="s">
        <v>124</v>
      </c>
      <c r="C45" s="173" t="s">
        <v>125</v>
      </c>
      <c r="D45" s="174" t="s">
        <v>118</v>
      </c>
      <c r="E45" s="175">
        <v>143.1994</v>
      </c>
      <c r="F45" s="175"/>
      <c r="G45" s="176">
        <f>E45*F45</f>
        <v>0</v>
      </c>
      <c r="O45" s="170">
        <v>2</v>
      </c>
      <c r="AA45" s="146">
        <v>1</v>
      </c>
      <c r="AB45" s="146">
        <v>1</v>
      </c>
      <c r="AC45" s="146">
        <v>1</v>
      </c>
      <c r="AZ45" s="146">
        <v>1</v>
      </c>
      <c r="BA45" s="146">
        <f>IF(AZ45=1,G45,0)</f>
        <v>0</v>
      </c>
      <c r="BB45" s="146">
        <f>IF(AZ45=2,G45,0)</f>
        <v>0</v>
      </c>
      <c r="BC45" s="146">
        <f>IF(AZ45=3,G45,0)</f>
        <v>0</v>
      </c>
      <c r="BD45" s="146">
        <f>IF(AZ45=4,G45,0)</f>
        <v>0</v>
      </c>
      <c r="BE45" s="146">
        <f>IF(AZ45=5,G45,0)</f>
        <v>0</v>
      </c>
      <c r="CA45" s="177">
        <v>1</v>
      </c>
      <c r="CB45" s="177">
        <v>1</v>
      </c>
      <c r="CZ45" s="146">
        <v>0</v>
      </c>
    </row>
    <row r="46" spans="1:104" x14ac:dyDescent="0.2">
      <c r="A46" s="178"/>
      <c r="B46" s="180"/>
      <c r="C46" s="224" t="s">
        <v>126</v>
      </c>
      <c r="D46" s="225"/>
      <c r="E46" s="181">
        <v>36.599400000000003</v>
      </c>
      <c r="F46" s="182"/>
      <c r="G46" s="183"/>
      <c r="M46" s="179" t="s">
        <v>126</v>
      </c>
      <c r="O46" s="170"/>
    </row>
    <row r="47" spans="1:104" x14ac:dyDescent="0.2">
      <c r="A47" s="178"/>
      <c r="B47" s="180"/>
      <c r="C47" s="224" t="s">
        <v>127</v>
      </c>
      <c r="D47" s="225"/>
      <c r="E47" s="181">
        <v>106.6</v>
      </c>
      <c r="F47" s="182"/>
      <c r="G47" s="183"/>
      <c r="M47" s="179" t="s">
        <v>127</v>
      </c>
      <c r="O47" s="170"/>
    </row>
    <row r="48" spans="1:104" x14ac:dyDescent="0.2">
      <c r="A48" s="178"/>
      <c r="B48" s="180"/>
      <c r="C48" s="224" t="s">
        <v>88</v>
      </c>
      <c r="D48" s="225"/>
      <c r="E48" s="181">
        <v>0</v>
      </c>
      <c r="F48" s="182"/>
      <c r="G48" s="183"/>
      <c r="M48" s="179" t="s">
        <v>88</v>
      </c>
      <c r="O48" s="170"/>
    </row>
    <row r="49" spans="1:104" x14ac:dyDescent="0.2">
      <c r="A49" s="171">
        <v>14</v>
      </c>
      <c r="B49" s="172" t="s">
        <v>128</v>
      </c>
      <c r="C49" s="173" t="s">
        <v>129</v>
      </c>
      <c r="D49" s="174" t="s">
        <v>118</v>
      </c>
      <c r="E49" s="175">
        <v>8.2200000000000006</v>
      </c>
      <c r="F49" s="175"/>
      <c r="G49" s="176">
        <f>E49*F49</f>
        <v>0</v>
      </c>
      <c r="O49" s="170">
        <v>2</v>
      </c>
      <c r="AA49" s="146">
        <v>1</v>
      </c>
      <c r="AB49" s="146">
        <v>1</v>
      </c>
      <c r="AC49" s="146">
        <v>1</v>
      </c>
      <c r="AZ49" s="146">
        <v>1</v>
      </c>
      <c r="BA49" s="146">
        <f>IF(AZ49=1,G49,0)</f>
        <v>0</v>
      </c>
      <c r="BB49" s="146">
        <f>IF(AZ49=2,G49,0)</f>
        <v>0</v>
      </c>
      <c r="BC49" s="146">
        <f>IF(AZ49=3,G49,0)</f>
        <v>0</v>
      </c>
      <c r="BD49" s="146">
        <f>IF(AZ49=4,G49,0)</f>
        <v>0</v>
      </c>
      <c r="BE49" s="146">
        <f>IF(AZ49=5,G49,0)</f>
        <v>0</v>
      </c>
      <c r="CA49" s="177">
        <v>1</v>
      </c>
      <c r="CB49" s="177">
        <v>1</v>
      </c>
      <c r="CZ49" s="146">
        <v>0</v>
      </c>
    </row>
    <row r="50" spans="1:104" x14ac:dyDescent="0.2">
      <c r="A50" s="178"/>
      <c r="B50" s="180"/>
      <c r="C50" s="224" t="s">
        <v>130</v>
      </c>
      <c r="D50" s="225"/>
      <c r="E50" s="181">
        <v>2.64</v>
      </c>
      <c r="F50" s="182"/>
      <c r="G50" s="183"/>
      <c r="M50" s="179" t="s">
        <v>130</v>
      </c>
      <c r="O50" s="170"/>
    </row>
    <row r="51" spans="1:104" x14ac:dyDescent="0.2">
      <c r="A51" s="178"/>
      <c r="B51" s="180"/>
      <c r="C51" s="224" t="s">
        <v>131</v>
      </c>
      <c r="D51" s="225"/>
      <c r="E51" s="181">
        <v>2.16</v>
      </c>
      <c r="F51" s="182"/>
      <c r="G51" s="183"/>
      <c r="M51" s="179" t="s">
        <v>131</v>
      </c>
      <c r="O51" s="170"/>
    </row>
    <row r="52" spans="1:104" x14ac:dyDescent="0.2">
      <c r="A52" s="178"/>
      <c r="B52" s="180"/>
      <c r="C52" s="224" t="s">
        <v>132</v>
      </c>
      <c r="D52" s="225"/>
      <c r="E52" s="181">
        <v>3.42</v>
      </c>
      <c r="F52" s="182"/>
      <c r="G52" s="183"/>
      <c r="M52" s="179" t="s">
        <v>132</v>
      </c>
      <c r="O52" s="170"/>
    </row>
    <row r="53" spans="1:104" x14ac:dyDescent="0.2">
      <c r="A53" s="178"/>
      <c r="B53" s="180"/>
      <c r="C53" s="224" t="s">
        <v>88</v>
      </c>
      <c r="D53" s="225"/>
      <c r="E53" s="181">
        <v>0</v>
      </c>
      <c r="F53" s="182"/>
      <c r="G53" s="183"/>
      <c r="M53" s="179" t="s">
        <v>88</v>
      </c>
      <c r="O53" s="170"/>
    </row>
    <row r="54" spans="1:104" x14ac:dyDescent="0.2">
      <c r="A54" s="171">
        <v>15</v>
      </c>
      <c r="B54" s="172" t="s">
        <v>133</v>
      </c>
      <c r="C54" s="173" t="s">
        <v>134</v>
      </c>
      <c r="D54" s="174" t="s">
        <v>118</v>
      </c>
      <c r="E54" s="175">
        <v>1.9</v>
      </c>
      <c r="F54" s="175"/>
      <c r="G54" s="176">
        <f>E54*F54</f>
        <v>0</v>
      </c>
      <c r="O54" s="170">
        <v>2</v>
      </c>
      <c r="AA54" s="146">
        <v>1</v>
      </c>
      <c r="AB54" s="146">
        <v>1</v>
      </c>
      <c r="AC54" s="146">
        <v>1</v>
      </c>
      <c r="AZ54" s="146">
        <v>1</v>
      </c>
      <c r="BA54" s="146">
        <f>IF(AZ54=1,G54,0)</f>
        <v>0</v>
      </c>
      <c r="BB54" s="146">
        <f>IF(AZ54=2,G54,0)</f>
        <v>0</v>
      </c>
      <c r="BC54" s="146">
        <f>IF(AZ54=3,G54,0)</f>
        <v>0</v>
      </c>
      <c r="BD54" s="146">
        <f>IF(AZ54=4,G54,0)</f>
        <v>0</v>
      </c>
      <c r="BE54" s="146">
        <f>IF(AZ54=5,G54,0)</f>
        <v>0</v>
      </c>
      <c r="CA54" s="177">
        <v>1</v>
      </c>
      <c r="CB54" s="177">
        <v>1</v>
      </c>
      <c r="CZ54" s="146">
        <v>0</v>
      </c>
    </row>
    <row r="55" spans="1:104" x14ac:dyDescent="0.2">
      <c r="A55" s="178"/>
      <c r="B55" s="180"/>
      <c r="C55" s="224" t="s">
        <v>135</v>
      </c>
      <c r="D55" s="225"/>
      <c r="E55" s="181">
        <v>0.3</v>
      </c>
      <c r="F55" s="182"/>
      <c r="G55" s="183"/>
      <c r="M55" s="179" t="s">
        <v>135</v>
      </c>
      <c r="O55" s="170"/>
    </row>
    <row r="56" spans="1:104" x14ac:dyDescent="0.2">
      <c r="A56" s="178"/>
      <c r="B56" s="180"/>
      <c r="C56" s="224" t="s">
        <v>136</v>
      </c>
      <c r="D56" s="225"/>
      <c r="E56" s="181">
        <v>1.6</v>
      </c>
      <c r="F56" s="182"/>
      <c r="G56" s="183"/>
      <c r="M56" s="179" t="s">
        <v>136</v>
      </c>
      <c r="O56" s="170"/>
    </row>
    <row r="57" spans="1:104" x14ac:dyDescent="0.2">
      <c r="A57" s="178"/>
      <c r="B57" s="180"/>
      <c r="C57" s="224" t="s">
        <v>88</v>
      </c>
      <c r="D57" s="225"/>
      <c r="E57" s="181">
        <v>0</v>
      </c>
      <c r="F57" s="182"/>
      <c r="G57" s="183"/>
      <c r="M57" s="179" t="s">
        <v>88</v>
      </c>
      <c r="O57" s="170"/>
    </row>
    <row r="58" spans="1:104" x14ac:dyDescent="0.2">
      <c r="A58" s="171">
        <v>16</v>
      </c>
      <c r="B58" s="172" t="s">
        <v>137</v>
      </c>
      <c r="C58" s="173" t="s">
        <v>138</v>
      </c>
      <c r="D58" s="174" t="s">
        <v>118</v>
      </c>
      <c r="E58" s="175">
        <v>1.3140000000000001</v>
      </c>
      <c r="F58" s="175"/>
      <c r="G58" s="176">
        <f>E58*F58</f>
        <v>0</v>
      </c>
      <c r="O58" s="170">
        <v>2</v>
      </c>
      <c r="AA58" s="146">
        <v>1</v>
      </c>
      <c r="AB58" s="146">
        <v>1</v>
      </c>
      <c r="AC58" s="146">
        <v>1</v>
      </c>
      <c r="AZ58" s="146">
        <v>1</v>
      </c>
      <c r="BA58" s="146">
        <f>IF(AZ58=1,G58,0)</f>
        <v>0</v>
      </c>
      <c r="BB58" s="146">
        <f>IF(AZ58=2,G58,0)</f>
        <v>0</v>
      </c>
      <c r="BC58" s="146">
        <f>IF(AZ58=3,G58,0)</f>
        <v>0</v>
      </c>
      <c r="BD58" s="146">
        <f>IF(AZ58=4,G58,0)</f>
        <v>0</v>
      </c>
      <c r="BE58" s="146">
        <f>IF(AZ58=5,G58,0)</f>
        <v>0</v>
      </c>
      <c r="CA58" s="177">
        <v>1</v>
      </c>
      <c r="CB58" s="177">
        <v>1</v>
      </c>
      <c r="CZ58" s="146">
        <v>0</v>
      </c>
    </row>
    <row r="59" spans="1:104" x14ac:dyDescent="0.2">
      <c r="A59" s="178"/>
      <c r="B59" s="180"/>
      <c r="C59" s="224" t="s">
        <v>139</v>
      </c>
      <c r="D59" s="225"/>
      <c r="E59" s="181">
        <v>1.1519999999999999</v>
      </c>
      <c r="F59" s="182"/>
      <c r="G59" s="183"/>
      <c r="M59" s="179" t="s">
        <v>139</v>
      </c>
      <c r="O59" s="170"/>
    </row>
    <row r="60" spans="1:104" x14ac:dyDescent="0.2">
      <c r="A60" s="178"/>
      <c r="B60" s="180"/>
      <c r="C60" s="224" t="s">
        <v>140</v>
      </c>
      <c r="D60" s="225"/>
      <c r="E60" s="181">
        <v>0.16200000000000001</v>
      </c>
      <c r="F60" s="182"/>
      <c r="G60" s="183"/>
      <c r="M60" s="179" t="s">
        <v>140</v>
      </c>
      <c r="O60" s="170"/>
    </row>
    <row r="61" spans="1:104" x14ac:dyDescent="0.2">
      <c r="A61" s="178"/>
      <c r="B61" s="180"/>
      <c r="C61" s="224" t="s">
        <v>88</v>
      </c>
      <c r="D61" s="225"/>
      <c r="E61" s="181">
        <v>0</v>
      </c>
      <c r="F61" s="182"/>
      <c r="G61" s="183"/>
      <c r="M61" s="179" t="s">
        <v>88</v>
      </c>
      <c r="O61" s="170"/>
    </row>
    <row r="62" spans="1:104" x14ac:dyDescent="0.2">
      <c r="A62" s="171">
        <v>17</v>
      </c>
      <c r="B62" s="172" t="s">
        <v>141</v>
      </c>
      <c r="C62" s="173" t="s">
        <v>142</v>
      </c>
      <c r="D62" s="174" t="s">
        <v>118</v>
      </c>
      <c r="E62" s="175">
        <v>100.134</v>
      </c>
      <c r="F62" s="175"/>
      <c r="G62" s="176">
        <f>E62*F62</f>
        <v>0</v>
      </c>
      <c r="O62" s="170">
        <v>2</v>
      </c>
      <c r="AA62" s="146">
        <v>1</v>
      </c>
      <c r="AB62" s="146">
        <v>1</v>
      </c>
      <c r="AC62" s="146">
        <v>1</v>
      </c>
      <c r="AZ62" s="146">
        <v>1</v>
      </c>
      <c r="BA62" s="146">
        <f>IF(AZ62=1,G62,0)</f>
        <v>0</v>
      </c>
      <c r="BB62" s="146">
        <f>IF(AZ62=2,G62,0)</f>
        <v>0</v>
      </c>
      <c r="BC62" s="146">
        <f>IF(AZ62=3,G62,0)</f>
        <v>0</v>
      </c>
      <c r="BD62" s="146">
        <f>IF(AZ62=4,G62,0)</f>
        <v>0</v>
      </c>
      <c r="BE62" s="146">
        <f>IF(AZ62=5,G62,0)</f>
        <v>0</v>
      </c>
      <c r="CA62" s="177">
        <v>1</v>
      </c>
      <c r="CB62" s="177">
        <v>1</v>
      </c>
      <c r="CZ62" s="146">
        <v>0</v>
      </c>
    </row>
    <row r="63" spans="1:104" x14ac:dyDescent="0.2">
      <c r="A63" s="178"/>
      <c r="B63" s="180"/>
      <c r="C63" s="224" t="s">
        <v>143</v>
      </c>
      <c r="D63" s="225"/>
      <c r="E63" s="181">
        <v>100.134</v>
      </c>
      <c r="F63" s="182"/>
      <c r="G63" s="183"/>
      <c r="M63" s="179" t="s">
        <v>143</v>
      </c>
      <c r="O63" s="170"/>
    </row>
    <row r="64" spans="1:104" x14ac:dyDescent="0.2">
      <c r="A64" s="178"/>
      <c r="B64" s="180"/>
      <c r="C64" s="224" t="s">
        <v>88</v>
      </c>
      <c r="D64" s="225"/>
      <c r="E64" s="181">
        <v>0</v>
      </c>
      <c r="F64" s="182"/>
      <c r="G64" s="183"/>
      <c r="M64" s="179" t="s">
        <v>88</v>
      </c>
      <c r="O64" s="170"/>
    </row>
    <row r="65" spans="1:104" x14ac:dyDescent="0.2">
      <c r="A65" s="171">
        <v>18</v>
      </c>
      <c r="B65" s="172" t="s">
        <v>144</v>
      </c>
      <c r="C65" s="173" t="s">
        <v>145</v>
      </c>
      <c r="D65" s="174" t="s">
        <v>118</v>
      </c>
      <c r="E65" s="175">
        <v>100.134</v>
      </c>
      <c r="F65" s="175"/>
      <c r="G65" s="176">
        <f>E65*F65</f>
        <v>0</v>
      </c>
      <c r="O65" s="170">
        <v>2</v>
      </c>
      <c r="AA65" s="146">
        <v>1</v>
      </c>
      <c r="AB65" s="146">
        <v>1</v>
      </c>
      <c r="AC65" s="146">
        <v>1</v>
      </c>
      <c r="AZ65" s="146">
        <v>1</v>
      </c>
      <c r="BA65" s="146">
        <f>IF(AZ65=1,G65,0)</f>
        <v>0</v>
      </c>
      <c r="BB65" s="146">
        <f>IF(AZ65=2,G65,0)</f>
        <v>0</v>
      </c>
      <c r="BC65" s="146">
        <f>IF(AZ65=3,G65,0)</f>
        <v>0</v>
      </c>
      <c r="BD65" s="146">
        <f>IF(AZ65=4,G65,0)</f>
        <v>0</v>
      </c>
      <c r="BE65" s="146">
        <f>IF(AZ65=5,G65,0)</f>
        <v>0</v>
      </c>
      <c r="CA65" s="177">
        <v>1</v>
      </c>
      <c r="CB65" s="177">
        <v>1</v>
      </c>
      <c r="CZ65" s="146">
        <v>0</v>
      </c>
    </row>
    <row r="66" spans="1:104" x14ac:dyDescent="0.2">
      <c r="A66" s="178"/>
      <c r="B66" s="180"/>
      <c r="C66" s="224" t="s">
        <v>146</v>
      </c>
      <c r="D66" s="225"/>
      <c r="E66" s="181">
        <v>100.134</v>
      </c>
      <c r="F66" s="182"/>
      <c r="G66" s="183"/>
      <c r="M66" s="179" t="s">
        <v>146</v>
      </c>
      <c r="O66" s="170"/>
    </row>
    <row r="67" spans="1:104" x14ac:dyDescent="0.2">
      <c r="A67" s="171">
        <v>19</v>
      </c>
      <c r="B67" s="172" t="s">
        <v>147</v>
      </c>
      <c r="C67" s="173" t="s">
        <v>148</v>
      </c>
      <c r="D67" s="174" t="s">
        <v>118</v>
      </c>
      <c r="E67" s="175">
        <v>44</v>
      </c>
      <c r="F67" s="175"/>
      <c r="G67" s="176">
        <f>E67*F67</f>
        <v>0</v>
      </c>
      <c r="O67" s="170">
        <v>2</v>
      </c>
      <c r="AA67" s="146">
        <v>1</v>
      </c>
      <c r="AB67" s="146">
        <v>1</v>
      </c>
      <c r="AC67" s="146">
        <v>1</v>
      </c>
      <c r="AZ67" s="146">
        <v>1</v>
      </c>
      <c r="BA67" s="146">
        <f>IF(AZ67=1,G67,0)</f>
        <v>0</v>
      </c>
      <c r="BB67" s="146">
        <f>IF(AZ67=2,G67,0)</f>
        <v>0</v>
      </c>
      <c r="BC67" s="146">
        <f>IF(AZ67=3,G67,0)</f>
        <v>0</v>
      </c>
      <c r="BD67" s="146">
        <f>IF(AZ67=4,G67,0)</f>
        <v>0</v>
      </c>
      <c r="BE67" s="146">
        <f>IF(AZ67=5,G67,0)</f>
        <v>0</v>
      </c>
      <c r="CA67" s="177">
        <v>1</v>
      </c>
      <c r="CB67" s="177">
        <v>1</v>
      </c>
      <c r="CZ67" s="146">
        <v>0</v>
      </c>
    </row>
    <row r="68" spans="1:104" x14ac:dyDescent="0.2">
      <c r="A68" s="178"/>
      <c r="B68" s="180"/>
      <c r="C68" s="224" t="s">
        <v>149</v>
      </c>
      <c r="D68" s="225"/>
      <c r="E68" s="181">
        <v>44</v>
      </c>
      <c r="F68" s="182"/>
      <c r="G68" s="183"/>
      <c r="M68" s="179" t="s">
        <v>149</v>
      </c>
      <c r="O68" s="170"/>
    </row>
    <row r="69" spans="1:104" x14ac:dyDescent="0.2">
      <c r="A69" s="178"/>
      <c r="B69" s="180"/>
      <c r="C69" s="224" t="s">
        <v>88</v>
      </c>
      <c r="D69" s="225"/>
      <c r="E69" s="181">
        <v>0</v>
      </c>
      <c r="F69" s="182"/>
      <c r="G69" s="183"/>
      <c r="M69" s="179" t="s">
        <v>88</v>
      </c>
      <c r="O69" s="170"/>
    </row>
    <row r="70" spans="1:104" x14ac:dyDescent="0.2">
      <c r="A70" s="171">
        <v>20</v>
      </c>
      <c r="B70" s="172" t="s">
        <v>150</v>
      </c>
      <c r="C70" s="173" t="s">
        <v>151</v>
      </c>
      <c r="D70" s="174" t="s">
        <v>118</v>
      </c>
      <c r="E70" s="175">
        <v>10.4</v>
      </c>
      <c r="F70" s="175"/>
      <c r="G70" s="176">
        <f>E70*F70</f>
        <v>0</v>
      </c>
      <c r="O70" s="170">
        <v>2</v>
      </c>
      <c r="AA70" s="146">
        <v>1</v>
      </c>
      <c r="AB70" s="146">
        <v>1</v>
      </c>
      <c r="AC70" s="146">
        <v>1</v>
      </c>
      <c r="AZ70" s="146">
        <v>1</v>
      </c>
      <c r="BA70" s="146">
        <f>IF(AZ70=1,G70,0)</f>
        <v>0</v>
      </c>
      <c r="BB70" s="146">
        <f>IF(AZ70=2,G70,0)</f>
        <v>0</v>
      </c>
      <c r="BC70" s="146">
        <f>IF(AZ70=3,G70,0)</f>
        <v>0</v>
      </c>
      <c r="BD70" s="146">
        <f>IF(AZ70=4,G70,0)</f>
        <v>0</v>
      </c>
      <c r="BE70" s="146">
        <f>IF(AZ70=5,G70,0)</f>
        <v>0</v>
      </c>
      <c r="CA70" s="177">
        <v>1</v>
      </c>
      <c r="CB70" s="177">
        <v>1</v>
      </c>
      <c r="CZ70" s="146">
        <v>0</v>
      </c>
    </row>
    <row r="71" spans="1:104" x14ac:dyDescent="0.2">
      <c r="A71" s="178"/>
      <c r="B71" s="180"/>
      <c r="C71" s="224" t="s">
        <v>152</v>
      </c>
      <c r="D71" s="225"/>
      <c r="E71" s="181">
        <v>0.4</v>
      </c>
      <c r="F71" s="182"/>
      <c r="G71" s="183"/>
      <c r="M71" s="179" t="s">
        <v>152</v>
      </c>
      <c r="O71" s="170"/>
    </row>
    <row r="72" spans="1:104" x14ac:dyDescent="0.2">
      <c r="A72" s="178"/>
      <c r="B72" s="180"/>
      <c r="C72" s="224" t="s">
        <v>153</v>
      </c>
      <c r="D72" s="225"/>
      <c r="E72" s="181">
        <v>10</v>
      </c>
      <c r="F72" s="182"/>
      <c r="G72" s="183"/>
      <c r="M72" s="179" t="s">
        <v>153</v>
      </c>
      <c r="O72" s="170"/>
    </row>
    <row r="73" spans="1:104" x14ac:dyDescent="0.2">
      <c r="A73" s="178"/>
      <c r="B73" s="180"/>
      <c r="C73" s="224" t="s">
        <v>88</v>
      </c>
      <c r="D73" s="225"/>
      <c r="E73" s="181">
        <v>0</v>
      </c>
      <c r="F73" s="182"/>
      <c r="G73" s="183"/>
      <c r="M73" s="179" t="s">
        <v>88</v>
      </c>
      <c r="O73" s="170"/>
    </row>
    <row r="74" spans="1:104" x14ac:dyDescent="0.2">
      <c r="A74" s="171">
        <v>21</v>
      </c>
      <c r="B74" s="172" t="s">
        <v>154</v>
      </c>
      <c r="C74" s="173" t="s">
        <v>155</v>
      </c>
      <c r="D74" s="174" t="s">
        <v>118</v>
      </c>
      <c r="E74" s="175">
        <v>0.1</v>
      </c>
      <c r="F74" s="175"/>
      <c r="G74" s="176">
        <f>E74*F74</f>
        <v>0</v>
      </c>
      <c r="O74" s="170">
        <v>2</v>
      </c>
      <c r="AA74" s="146">
        <v>1</v>
      </c>
      <c r="AB74" s="146">
        <v>1</v>
      </c>
      <c r="AC74" s="146">
        <v>1</v>
      </c>
      <c r="AZ74" s="146">
        <v>1</v>
      </c>
      <c r="BA74" s="146">
        <f>IF(AZ74=1,G74,0)</f>
        <v>0</v>
      </c>
      <c r="BB74" s="146">
        <f>IF(AZ74=2,G74,0)</f>
        <v>0</v>
      </c>
      <c r="BC74" s="146">
        <f>IF(AZ74=3,G74,0)</f>
        <v>0</v>
      </c>
      <c r="BD74" s="146">
        <f>IF(AZ74=4,G74,0)</f>
        <v>0</v>
      </c>
      <c r="BE74" s="146">
        <f>IF(AZ74=5,G74,0)</f>
        <v>0</v>
      </c>
      <c r="CA74" s="177">
        <v>1</v>
      </c>
      <c r="CB74" s="177">
        <v>1</v>
      </c>
      <c r="CZ74" s="146">
        <v>0</v>
      </c>
    </row>
    <row r="75" spans="1:104" x14ac:dyDescent="0.2">
      <c r="A75" s="178"/>
      <c r="B75" s="180"/>
      <c r="C75" s="224" t="s">
        <v>156</v>
      </c>
      <c r="D75" s="225"/>
      <c r="E75" s="181">
        <v>0.1</v>
      </c>
      <c r="F75" s="182"/>
      <c r="G75" s="183"/>
      <c r="M75" s="179" t="s">
        <v>156</v>
      </c>
      <c r="O75" s="170"/>
    </row>
    <row r="76" spans="1:104" x14ac:dyDescent="0.2">
      <c r="A76" s="178"/>
      <c r="B76" s="180"/>
      <c r="C76" s="224" t="s">
        <v>88</v>
      </c>
      <c r="D76" s="225"/>
      <c r="E76" s="181">
        <v>0</v>
      </c>
      <c r="F76" s="182"/>
      <c r="G76" s="183"/>
      <c r="M76" s="179" t="s">
        <v>88</v>
      </c>
      <c r="O76" s="170"/>
    </row>
    <row r="77" spans="1:104" x14ac:dyDescent="0.2">
      <c r="A77" s="171">
        <v>22</v>
      </c>
      <c r="B77" s="172" t="s">
        <v>157</v>
      </c>
      <c r="C77" s="173" t="s">
        <v>158</v>
      </c>
      <c r="D77" s="174" t="s">
        <v>83</v>
      </c>
      <c r="E77" s="175">
        <v>220</v>
      </c>
      <c r="F77" s="175"/>
      <c r="G77" s="176">
        <f>E77*F77</f>
        <v>0</v>
      </c>
      <c r="O77" s="170">
        <v>2</v>
      </c>
      <c r="AA77" s="146">
        <v>1</v>
      </c>
      <c r="AB77" s="146">
        <v>1</v>
      </c>
      <c r="AC77" s="146">
        <v>1</v>
      </c>
      <c r="AZ77" s="146">
        <v>1</v>
      </c>
      <c r="BA77" s="146">
        <f>IF(AZ77=1,G77,0)</f>
        <v>0</v>
      </c>
      <c r="BB77" s="146">
        <f>IF(AZ77=2,G77,0)</f>
        <v>0</v>
      </c>
      <c r="BC77" s="146">
        <f>IF(AZ77=3,G77,0)</f>
        <v>0</v>
      </c>
      <c r="BD77" s="146">
        <f>IF(AZ77=4,G77,0)</f>
        <v>0</v>
      </c>
      <c r="BE77" s="146">
        <f>IF(AZ77=5,G77,0)</f>
        <v>0</v>
      </c>
      <c r="CA77" s="177">
        <v>1</v>
      </c>
      <c r="CB77" s="177">
        <v>1</v>
      </c>
      <c r="CZ77" s="146">
        <v>0</v>
      </c>
    </row>
    <row r="78" spans="1:104" x14ac:dyDescent="0.2">
      <c r="A78" s="178"/>
      <c r="B78" s="180"/>
      <c r="C78" s="224" t="s">
        <v>159</v>
      </c>
      <c r="D78" s="225"/>
      <c r="E78" s="181">
        <v>220</v>
      </c>
      <c r="F78" s="182"/>
      <c r="G78" s="183"/>
      <c r="M78" s="179">
        <v>220</v>
      </c>
      <c r="O78" s="170"/>
    </row>
    <row r="79" spans="1:104" x14ac:dyDescent="0.2">
      <c r="A79" s="178"/>
      <c r="B79" s="180"/>
      <c r="C79" s="224" t="s">
        <v>88</v>
      </c>
      <c r="D79" s="225"/>
      <c r="E79" s="181">
        <v>0</v>
      </c>
      <c r="F79" s="182"/>
      <c r="G79" s="183"/>
      <c r="M79" s="179" t="s">
        <v>88</v>
      </c>
      <c r="O79" s="170"/>
    </row>
    <row r="80" spans="1:104" x14ac:dyDescent="0.2">
      <c r="A80" s="171">
        <v>23</v>
      </c>
      <c r="B80" s="172" t="s">
        <v>160</v>
      </c>
      <c r="C80" s="173" t="s">
        <v>161</v>
      </c>
      <c r="D80" s="174" t="s">
        <v>83</v>
      </c>
      <c r="E80" s="175">
        <v>270</v>
      </c>
      <c r="F80" s="175"/>
      <c r="G80" s="176">
        <f>E80*F80</f>
        <v>0</v>
      </c>
      <c r="O80" s="170">
        <v>2</v>
      </c>
      <c r="AA80" s="146">
        <v>1</v>
      </c>
      <c r="AB80" s="146">
        <v>1</v>
      </c>
      <c r="AC80" s="146">
        <v>1</v>
      </c>
      <c r="AZ80" s="146">
        <v>1</v>
      </c>
      <c r="BA80" s="146">
        <f>IF(AZ80=1,G80,0)</f>
        <v>0</v>
      </c>
      <c r="BB80" s="146">
        <f>IF(AZ80=2,G80,0)</f>
        <v>0</v>
      </c>
      <c r="BC80" s="146">
        <f>IF(AZ80=3,G80,0)</f>
        <v>0</v>
      </c>
      <c r="BD80" s="146">
        <f>IF(AZ80=4,G80,0)</f>
        <v>0</v>
      </c>
      <c r="BE80" s="146">
        <f>IF(AZ80=5,G80,0)</f>
        <v>0</v>
      </c>
      <c r="CA80" s="177">
        <v>1</v>
      </c>
      <c r="CB80" s="177">
        <v>1</v>
      </c>
      <c r="CZ80" s="146">
        <v>0</v>
      </c>
    </row>
    <row r="81" spans="1:104" x14ac:dyDescent="0.2">
      <c r="A81" s="178"/>
      <c r="B81" s="180"/>
      <c r="C81" s="224" t="s">
        <v>162</v>
      </c>
      <c r="D81" s="225"/>
      <c r="E81" s="181">
        <v>122</v>
      </c>
      <c r="F81" s="182"/>
      <c r="G81" s="183"/>
      <c r="M81" s="179" t="s">
        <v>162</v>
      </c>
      <c r="O81" s="170"/>
    </row>
    <row r="82" spans="1:104" x14ac:dyDescent="0.2">
      <c r="A82" s="178"/>
      <c r="B82" s="180"/>
      <c r="C82" s="224" t="s">
        <v>163</v>
      </c>
      <c r="D82" s="225"/>
      <c r="E82" s="181">
        <v>84</v>
      </c>
      <c r="F82" s="182"/>
      <c r="G82" s="183"/>
      <c r="M82" s="179" t="s">
        <v>163</v>
      </c>
      <c r="O82" s="170"/>
    </row>
    <row r="83" spans="1:104" x14ac:dyDescent="0.2">
      <c r="A83" s="178"/>
      <c r="B83" s="180"/>
      <c r="C83" s="224" t="s">
        <v>164</v>
      </c>
      <c r="D83" s="225"/>
      <c r="E83" s="181">
        <v>64</v>
      </c>
      <c r="F83" s="182"/>
      <c r="G83" s="183"/>
      <c r="M83" s="179" t="s">
        <v>164</v>
      </c>
      <c r="O83" s="170"/>
    </row>
    <row r="84" spans="1:104" x14ac:dyDescent="0.2">
      <c r="A84" s="178"/>
      <c r="B84" s="180"/>
      <c r="C84" s="224" t="s">
        <v>88</v>
      </c>
      <c r="D84" s="225"/>
      <c r="E84" s="181">
        <v>0</v>
      </c>
      <c r="F84" s="182"/>
      <c r="G84" s="183"/>
      <c r="M84" s="179" t="s">
        <v>88</v>
      </c>
      <c r="O84" s="170"/>
    </row>
    <row r="85" spans="1:104" x14ac:dyDescent="0.2">
      <c r="A85" s="171">
        <v>24</v>
      </c>
      <c r="B85" s="172" t="s">
        <v>165</v>
      </c>
      <c r="C85" s="173" t="s">
        <v>166</v>
      </c>
      <c r="D85" s="174" t="s">
        <v>83</v>
      </c>
      <c r="E85" s="175">
        <v>220</v>
      </c>
      <c r="F85" s="175"/>
      <c r="G85" s="176">
        <f>E85*F85</f>
        <v>0</v>
      </c>
      <c r="O85" s="170">
        <v>2</v>
      </c>
      <c r="AA85" s="146">
        <v>1</v>
      </c>
      <c r="AB85" s="146">
        <v>1</v>
      </c>
      <c r="AC85" s="146">
        <v>1</v>
      </c>
      <c r="AZ85" s="146">
        <v>1</v>
      </c>
      <c r="BA85" s="146">
        <f>IF(AZ85=1,G85,0)</f>
        <v>0</v>
      </c>
      <c r="BB85" s="146">
        <f>IF(AZ85=2,G85,0)</f>
        <v>0</v>
      </c>
      <c r="BC85" s="146">
        <f>IF(AZ85=3,G85,0)</f>
        <v>0</v>
      </c>
      <c r="BD85" s="146">
        <f>IF(AZ85=4,G85,0)</f>
        <v>0</v>
      </c>
      <c r="BE85" s="146">
        <f>IF(AZ85=5,G85,0)</f>
        <v>0</v>
      </c>
      <c r="CA85" s="177">
        <v>1</v>
      </c>
      <c r="CB85" s="177">
        <v>1</v>
      </c>
      <c r="CZ85" s="146">
        <v>0</v>
      </c>
    </row>
    <row r="86" spans="1:104" x14ac:dyDescent="0.2">
      <c r="A86" s="178"/>
      <c r="B86" s="180"/>
      <c r="C86" s="224" t="s">
        <v>159</v>
      </c>
      <c r="D86" s="225"/>
      <c r="E86" s="181">
        <v>220</v>
      </c>
      <c r="F86" s="182"/>
      <c r="G86" s="183"/>
      <c r="M86" s="179">
        <v>220</v>
      </c>
      <c r="O86" s="170"/>
    </row>
    <row r="87" spans="1:104" x14ac:dyDescent="0.2">
      <c r="A87" s="178"/>
      <c r="B87" s="180"/>
      <c r="C87" s="224" t="s">
        <v>88</v>
      </c>
      <c r="D87" s="225"/>
      <c r="E87" s="181">
        <v>0</v>
      </c>
      <c r="F87" s="182"/>
      <c r="G87" s="183"/>
      <c r="M87" s="179" t="s">
        <v>88</v>
      </c>
      <c r="O87" s="170"/>
    </row>
    <row r="88" spans="1:104" x14ac:dyDescent="0.2">
      <c r="A88" s="171">
        <v>25</v>
      </c>
      <c r="B88" s="172" t="s">
        <v>167</v>
      </c>
      <c r="C88" s="173" t="s">
        <v>168</v>
      </c>
      <c r="D88" s="174" t="s">
        <v>83</v>
      </c>
      <c r="E88" s="175">
        <v>220</v>
      </c>
      <c r="F88" s="175"/>
      <c r="G88" s="176">
        <f>E88*F88</f>
        <v>0</v>
      </c>
      <c r="O88" s="170">
        <v>2</v>
      </c>
      <c r="AA88" s="146">
        <v>1</v>
      </c>
      <c r="AB88" s="146">
        <v>1</v>
      </c>
      <c r="AC88" s="146">
        <v>1</v>
      </c>
      <c r="AZ88" s="146">
        <v>1</v>
      </c>
      <c r="BA88" s="146">
        <f>IF(AZ88=1,G88,0)</f>
        <v>0</v>
      </c>
      <c r="BB88" s="146">
        <f>IF(AZ88=2,G88,0)</f>
        <v>0</v>
      </c>
      <c r="BC88" s="146">
        <f>IF(AZ88=3,G88,0)</f>
        <v>0</v>
      </c>
      <c r="BD88" s="146">
        <f>IF(AZ88=4,G88,0)</f>
        <v>0</v>
      </c>
      <c r="BE88" s="146">
        <f>IF(AZ88=5,G88,0)</f>
        <v>0</v>
      </c>
      <c r="CA88" s="177">
        <v>1</v>
      </c>
      <c r="CB88" s="177">
        <v>1</v>
      </c>
      <c r="CZ88" s="146">
        <v>0</v>
      </c>
    </row>
    <row r="89" spans="1:104" x14ac:dyDescent="0.2">
      <c r="A89" s="178"/>
      <c r="B89" s="180"/>
      <c r="C89" s="224" t="s">
        <v>159</v>
      </c>
      <c r="D89" s="225"/>
      <c r="E89" s="181">
        <v>220</v>
      </c>
      <c r="F89" s="182"/>
      <c r="G89" s="183"/>
      <c r="M89" s="179">
        <v>220</v>
      </c>
      <c r="O89" s="170"/>
    </row>
    <row r="90" spans="1:104" x14ac:dyDescent="0.2">
      <c r="A90" s="171">
        <v>26</v>
      </c>
      <c r="B90" s="172" t="s">
        <v>169</v>
      </c>
      <c r="C90" s="173" t="s">
        <v>170</v>
      </c>
      <c r="D90" s="174" t="s">
        <v>83</v>
      </c>
      <c r="E90" s="175">
        <v>220</v>
      </c>
      <c r="F90" s="175"/>
      <c r="G90" s="176">
        <f>E90*F90</f>
        <v>0</v>
      </c>
      <c r="O90" s="170">
        <v>2</v>
      </c>
      <c r="AA90" s="146">
        <v>1</v>
      </c>
      <c r="AB90" s="146">
        <v>1</v>
      </c>
      <c r="AC90" s="146">
        <v>1</v>
      </c>
      <c r="AZ90" s="146">
        <v>1</v>
      </c>
      <c r="BA90" s="146">
        <f>IF(AZ90=1,G90,0)</f>
        <v>0</v>
      </c>
      <c r="BB90" s="146">
        <f>IF(AZ90=2,G90,0)</f>
        <v>0</v>
      </c>
      <c r="BC90" s="146">
        <f>IF(AZ90=3,G90,0)</f>
        <v>0</v>
      </c>
      <c r="BD90" s="146">
        <f>IF(AZ90=4,G90,0)</f>
        <v>0</v>
      </c>
      <c r="BE90" s="146">
        <f>IF(AZ90=5,G90,0)</f>
        <v>0</v>
      </c>
      <c r="CA90" s="177">
        <v>1</v>
      </c>
      <c r="CB90" s="177">
        <v>1</v>
      </c>
      <c r="CZ90" s="146">
        <v>0</v>
      </c>
    </row>
    <row r="91" spans="1:104" x14ac:dyDescent="0.2">
      <c r="A91" s="178"/>
      <c r="B91" s="180"/>
      <c r="C91" s="224" t="s">
        <v>159</v>
      </c>
      <c r="D91" s="225"/>
      <c r="E91" s="181">
        <v>220</v>
      </c>
      <c r="F91" s="182"/>
      <c r="G91" s="183"/>
      <c r="M91" s="179">
        <v>220</v>
      </c>
      <c r="O91" s="170"/>
    </row>
    <row r="92" spans="1:104" x14ac:dyDescent="0.2">
      <c r="A92" s="178"/>
      <c r="B92" s="180"/>
      <c r="C92" s="224" t="s">
        <v>88</v>
      </c>
      <c r="D92" s="225"/>
      <c r="E92" s="181">
        <v>0</v>
      </c>
      <c r="F92" s="182"/>
      <c r="G92" s="183"/>
      <c r="M92" s="179" t="s">
        <v>88</v>
      </c>
      <c r="O92" s="170"/>
    </row>
    <row r="93" spans="1:104" x14ac:dyDescent="0.2">
      <c r="A93" s="171">
        <v>27</v>
      </c>
      <c r="B93" s="172" t="s">
        <v>171</v>
      </c>
      <c r="C93" s="173" t="s">
        <v>172</v>
      </c>
      <c r="D93" s="174" t="s">
        <v>83</v>
      </c>
      <c r="E93" s="175">
        <v>220</v>
      </c>
      <c r="F93" s="175"/>
      <c r="G93" s="176">
        <f>E93*F93</f>
        <v>0</v>
      </c>
      <c r="O93" s="170">
        <v>2</v>
      </c>
      <c r="AA93" s="146">
        <v>1</v>
      </c>
      <c r="AB93" s="146">
        <v>1</v>
      </c>
      <c r="AC93" s="146">
        <v>1</v>
      </c>
      <c r="AZ93" s="146">
        <v>1</v>
      </c>
      <c r="BA93" s="146">
        <f>IF(AZ93=1,G93,0)</f>
        <v>0</v>
      </c>
      <c r="BB93" s="146">
        <f>IF(AZ93=2,G93,0)</f>
        <v>0</v>
      </c>
      <c r="BC93" s="146">
        <f>IF(AZ93=3,G93,0)</f>
        <v>0</v>
      </c>
      <c r="BD93" s="146">
        <f>IF(AZ93=4,G93,0)</f>
        <v>0</v>
      </c>
      <c r="BE93" s="146">
        <f>IF(AZ93=5,G93,0)</f>
        <v>0</v>
      </c>
      <c r="CA93" s="177">
        <v>1</v>
      </c>
      <c r="CB93" s="177">
        <v>1</v>
      </c>
      <c r="CZ93" s="146">
        <v>0</v>
      </c>
    </row>
    <row r="94" spans="1:104" x14ac:dyDescent="0.2">
      <c r="A94" s="178"/>
      <c r="B94" s="180"/>
      <c r="C94" s="224" t="s">
        <v>159</v>
      </c>
      <c r="D94" s="225"/>
      <c r="E94" s="181">
        <v>220</v>
      </c>
      <c r="F94" s="182"/>
      <c r="G94" s="183"/>
      <c r="M94" s="179">
        <v>220</v>
      </c>
      <c r="O94" s="170"/>
    </row>
    <row r="95" spans="1:104" x14ac:dyDescent="0.2">
      <c r="A95" s="178"/>
      <c r="B95" s="180"/>
      <c r="C95" s="224" t="s">
        <v>88</v>
      </c>
      <c r="D95" s="225"/>
      <c r="E95" s="181">
        <v>0</v>
      </c>
      <c r="F95" s="182"/>
      <c r="G95" s="183"/>
      <c r="M95" s="179" t="s">
        <v>88</v>
      </c>
      <c r="O95" s="170"/>
    </row>
    <row r="96" spans="1:104" ht="22.5" x14ac:dyDescent="0.2">
      <c r="A96" s="171">
        <v>28</v>
      </c>
      <c r="B96" s="172" t="s">
        <v>173</v>
      </c>
      <c r="C96" s="173" t="s">
        <v>174</v>
      </c>
      <c r="D96" s="174" t="s">
        <v>175</v>
      </c>
      <c r="E96" s="175">
        <v>1</v>
      </c>
      <c r="F96" s="175"/>
      <c r="G96" s="176">
        <f>E96*F96</f>
        <v>0</v>
      </c>
      <c r="O96" s="170">
        <v>2</v>
      </c>
      <c r="AA96" s="146">
        <v>12</v>
      </c>
      <c r="AB96" s="146">
        <v>0</v>
      </c>
      <c r="AC96" s="146">
        <v>1</v>
      </c>
      <c r="AZ96" s="146">
        <v>1</v>
      </c>
      <c r="BA96" s="146">
        <f>IF(AZ96=1,G96,0)</f>
        <v>0</v>
      </c>
      <c r="BB96" s="146">
        <f>IF(AZ96=2,G96,0)</f>
        <v>0</v>
      </c>
      <c r="BC96" s="146">
        <f>IF(AZ96=3,G96,0)</f>
        <v>0</v>
      </c>
      <c r="BD96" s="146">
        <f>IF(AZ96=4,G96,0)</f>
        <v>0</v>
      </c>
      <c r="BE96" s="146">
        <f>IF(AZ96=5,G96,0)</f>
        <v>0</v>
      </c>
      <c r="CA96" s="177">
        <v>12</v>
      </c>
      <c r="CB96" s="177">
        <v>0</v>
      </c>
      <c r="CZ96" s="146">
        <v>0</v>
      </c>
    </row>
    <row r="97" spans="1:104" x14ac:dyDescent="0.2">
      <c r="A97" s="178"/>
      <c r="B97" s="180"/>
      <c r="C97" s="224" t="s">
        <v>75</v>
      </c>
      <c r="D97" s="225"/>
      <c r="E97" s="181">
        <v>1</v>
      </c>
      <c r="F97" s="182"/>
      <c r="G97" s="183"/>
      <c r="M97" s="179">
        <v>1</v>
      </c>
      <c r="O97" s="170"/>
    </row>
    <row r="98" spans="1:104" x14ac:dyDescent="0.2">
      <c r="A98" s="171">
        <v>29</v>
      </c>
      <c r="B98" s="172" t="s">
        <v>176</v>
      </c>
      <c r="C98" s="173" t="s">
        <v>177</v>
      </c>
      <c r="D98" s="174" t="s">
        <v>83</v>
      </c>
      <c r="E98" s="175">
        <v>220</v>
      </c>
      <c r="F98" s="175"/>
      <c r="G98" s="176">
        <f>E98*F98</f>
        <v>0</v>
      </c>
      <c r="O98" s="170">
        <v>2</v>
      </c>
      <c r="AA98" s="146">
        <v>12</v>
      </c>
      <c r="AB98" s="146">
        <v>0</v>
      </c>
      <c r="AC98" s="146">
        <v>69</v>
      </c>
      <c r="AZ98" s="146">
        <v>1</v>
      </c>
      <c r="BA98" s="146">
        <f>IF(AZ98=1,G98,0)</f>
        <v>0</v>
      </c>
      <c r="BB98" s="146">
        <f>IF(AZ98=2,G98,0)</f>
        <v>0</v>
      </c>
      <c r="BC98" s="146">
        <f>IF(AZ98=3,G98,0)</f>
        <v>0</v>
      </c>
      <c r="BD98" s="146">
        <f>IF(AZ98=4,G98,0)</f>
        <v>0</v>
      </c>
      <c r="BE98" s="146">
        <f>IF(AZ98=5,G98,0)</f>
        <v>0</v>
      </c>
      <c r="CA98" s="177">
        <v>12</v>
      </c>
      <c r="CB98" s="177">
        <v>0</v>
      </c>
      <c r="CZ98" s="146">
        <v>0</v>
      </c>
    </row>
    <row r="99" spans="1:104" x14ac:dyDescent="0.2">
      <c r="A99" s="178"/>
      <c r="B99" s="180"/>
      <c r="C99" s="224" t="s">
        <v>159</v>
      </c>
      <c r="D99" s="225"/>
      <c r="E99" s="181">
        <v>220</v>
      </c>
      <c r="F99" s="182"/>
      <c r="G99" s="183"/>
      <c r="M99" s="179">
        <v>220</v>
      </c>
      <c r="O99" s="170"/>
    </row>
    <row r="100" spans="1:104" x14ac:dyDescent="0.2">
      <c r="A100" s="171">
        <v>30</v>
      </c>
      <c r="B100" s="172" t="s">
        <v>178</v>
      </c>
      <c r="C100" s="173" t="s">
        <v>179</v>
      </c>
      <c r="D100" s="174" t="s">
        <v>83</v>
      </c>
      <c r="E100" s="175">
        <v>220</v>
      </c>
      <c r="F100" s="175"/>
      <c r="G100" s="176">
        <f>E100*F100</f>
        <v>0</v>
      </c>
      <c r="O100" s="170">
        <v>2</v>
      </c>
      <c r="AA100" s="146">
        <v>12</v>
      </c>
      <c r="AB100" s="146">
        <v>0</v>
      </c>
      <c r="AC100" s="146">
        <v>2</v>
      </c>
      <c r="AZ100" s="146">
        <v>1</v>
      </c>
      <c r="BA100" s="146">
        <f>IF(AZ100=1,G100,0)</f>
        <v>0</v>
      </c>
      <c r="BB100" s="146">
        <f>IF(AZ100=2,G100,0)</f>
        <v>0</v>
      </c>
      <c r="BC100" s="146">
        <f>IF(AZ100=3,G100,0)</f>
        <v>0</v>
      </c>
      <c r="BD100" s="146">
        <f>IF(AZ100=4,G100,0)</f>
        <v>0</v>
      </c>
      <c r="BE100" s="146">
        <f>IF(AZ100=5,G100,0)</f>
        <v>0</v>
      </c>
      <c r="CA100" s="177">
        <v>12</v>
      </c>
      <c r="CB100" s="177">
        <v>0</v>
      </c>
      <c r="CZ100" s="146">
        <v>0</v>
      </c>
    </row>
    <row r="101" spans="1:104" x14ac:dyDescent="0.2">
      <c r="A101" s="178"/>
      <c r="B101" s="180"/>
      <c r="C101" s="224" t="s">
        <v>159</v>
      </c>
      <c r="D101" s="225"/>
      <c r="E101" s="181">
        <v>220</v>
      </c>
      <c r="F101" s="182"/>
      <c r="G101" s="183"/>
      <c r="M101" s="179">
        <v>220</v>
      </c>
      <c r="O101" s="170"/>
    </row>
    <row r="102" spans="1:104" x14ac:dyDescent="0.2">
      <c r="A102" s="184"/>
      <c r="B102" s="185" t="s">
        <v>77</v>
      </c>
      <c r="C102" s="186" t="str">
        <f>CONCATENATE(B7," ",C7)</f>
        <v>1 Zemní práce</v>
      </c>
      <c r="D102" s="187"/>
      <c r="E102" s="188"/>
      <c r="F102" s="189"/>
      <c r="G102" s="190">
        <f>SUM(G7:G101)</f>
        <v>0</v>
      </c>
      <c r="O102" s="170">
        <v>4</v>
      </c>
      <c r="BA102" s="191">
        <f>SUM(BA7:BA101)</f>
        <v>0</v>
      </c>
      <c r="BB102" s="191">
        <f>SUM(BB7:BB101)</f>
        <v>0</v>
      </c>
      <c r="BC102" s="191">
        <f>SUM(BC7:BC101)</f>
        <v>0</v>
      </c>
      <c r="BD102" s="191">
        <f>SUM(BD7:BD101)</f>
        <v>0</v>
      </c>
      <c r="BE102" s="191">
        <f>SUM(BE7:BE101)</f>
        <v>0</v>
      </c>
    </row>
    <row r="103" spans="1:104" x14ac:dyDescent="0.2">
      <c r="A103" s="163" t="s">
        <v>74</v>
      </c>
      <c r="B103" s="164" t="s">
        <v>180</v>
      </c>
      <c r="C103" s="165" t="s">
        <v>181</v>
      </c>
      <c r="D103" s="166"/>
      <c r="E103" s="167"/>
      <c r="F103" s="167"/>
      <c r="G103" s="168"/>
      <c r="H103" s="169"/>
      <c r="I103" s="169"/>
      <c r="O103" s="170">
        <v>1</v>
      </c>
    </row>
    <row r="104" spans="1:104" x14ac:dyDescent="0.2">
      <c r="A104" s="171">
        <v>31</v>
      </c>
      <c r="B104" s="172" t="s">
        <v>182</v>
      </c>
      <c r="C104" s="173" t="s">
        <v>183</v>
      </c>
      <c r="D104" s="174" t="s">
        <v>118</v>
      </c>
      <c r="E104" s="175">
        <v>0.72599999999999998</v>
      </c>
      <c r="F104" s="175"/>
      <c r="G104" s="176">
        <f>E104*F104</f>
        <v>0</v>
      </c>
      <c r="O104" s="170">
        <v>2</v>
      </c>
      <c r="AA104" s="146">
        <v>1</v>
      </c>
      <c r="AB104" s="146">
        <v>1</v>
      </c>
      <c r="AC104" s="146">
        <v>1</v>
      </c>
      <c r="AZ104" s="146">
        <v>1</v>
      </c>
      <c r="BA104" s="146">
        <f>IF(AZ104=1,G104,0)</f>
        <v>0</v>
      </c>
      <c r="BB104" s="146">
        <f>IF(AZ104=2,G104,0)</f>
        <v>0</v>
      </c>
      <c r="BC104" s="146">
        <f>IF(AZ104=3,G104,0)</f>
        <v>0</v>
      </c>
      <c r="BD104" s="146">
        <f>IF(AZ104=4,G104,0)</f>
        <v>0</v>
      </c>
      <c r="BE104" s="146">
        <f>IF(AZ104=5,G104,0)</f>
        <v>0</v>
      </c>
      <c r="CA104" s="177">
        <v>1</v>
      </c>
      <c r="CB104" s="177">
        <v>1</v>
      </c>
      <c r="CZ104" s="146">
        <v>2.5250000000014601</v>
      </c>
    </row>
    <row r="105" spans="1:104" x14ac:dyDescent="0.2">
      <c r="A105" s="178"/>
      <c r="B105" s="180"/>
      <c r="C105" s="224" t="s">
        <v>358</v>
      </c>
      <c r="D105" s="225"/>
      <c r="E105" s="181">
        <v>0.73</v>
      </c>
      <c r="F105" s="182"/>
      <c r="G105" s="183"/>
      <c r="M105" s="179" t="s">
        <v>184</v>
      </c>
      <c r="O105" s="170"/>
    </row>
    <row r="106" spans="1:104" x14ac:dyDescent="0.2">
      <c r="A106" s="171">
        <v>32</v>
      </c>
      <c r="B106" s="172" t="s">
        <v>185</v>
      </c>
      <c r="C106" s="173" t="s">
        <v>186</v>
      </c>
      <c r="D106" s="174" t="s">
        <v>118</v>
      </c>
      <c r="E106" s="175">
        <v>11.27</v>
      </c>
      <c r="F106" s="175"/>
      <c r="G106" s="176">
        <f>E106*F106</f>
        <v>0</v>
      </c>
      <c r="O106" s="170">
        <v>2</v>
      </c>
      <c r="AA106" s="146">
        <v>1</v>
      </c>
      <c r="AB106" s="146">
        <v>1</v>
      </c>
      <c r="AC106" s="146">
        <v>1</v>
      </c>
      <c r="AZ106" s="146">
        <v>1</v>
      </c>
      <c r="BA106" s="146">
        <f>IF(AZ106=1,G106,0)</f>
        <v>0</v>
      </c>
      <c r="BB106" s="146">
        <f>IF(AZ106=2,G106,0)</f>
        <v>0</v>
      </c>
      <c r="BC106" s="146">
        <f>IF(AZ106=3,G106,0)</f>
        <v>0</v>
      </c>
      <c r="BD106" s="146">
        <f>IF(AZ106=4,G106,0)</f>
        <v>0</v>
      </c>
      <c r="BE106" s="146">
        <f>IF(AZ106=5,G106,0)</f>
        <v>0</v>
      </c>
      <c r="CA106" s="177">
        <v>1</v>
      </c>
      <c r="CB106" s="177">
        <v>1</v>
      </c>
      <c r="CZ106" s="146">
        <v>2.5250000000014601</v>
      </c>
    </row>
    <row r="107" spans="1:104" ht="12.75" customHeight="1" x14ac:dyDescent="0.2">
      <c r="A107" s="178"/>
      <c r="B107" s="180"/>
      <c r="C107" s="224" t="s">
        <v>359</v>
      </c>
      <c r="D107" s="225"/>
      <c r="E107" s="181">
        <v>11.272</v>
      </c>
      <c r="F107" s="182"/>
      <c r="G107" s="183"/>
      <c r="M107" s="179" t="s">
        <v>187</v>
      </c>
      <c r="O107" s="170"/>
    </row>
    <row r="108" spans="1:104" x14ac:dyDescent="0.2">
      <c r="A108" s="178"/>
      <c r="B108" s="180"/>
      <c r="C108" s="224" t="s">
        <v>88</v>
      </c>
      <c r="D108" s="225"/>
      <c r="E108" s="181">
        <v>0</v>
      </c>
      <c r="F108" s="182"/>
      <c r="G108" s="183"/>
      <c r="M108" s="179" t="s">
        <v>88</v>
      </c>
      <c r="O108" s="170"/>
    </row>
    <row r="109" spans="1:104" x14ac:dyDescent="0.2">
      <c r="A109" s="171">
        <v>33</v>
      </c>
      <c r="B109" s="172" t="s">
        <v>188</v>
      </c>
      <c r="C109" s="173" t="s">
        <v>189</v>
      </c>
      <c r="D109" s="174" t="s">
        <v>83</v>
      </c>
      <c r="E109" s="175">
        <v>59.6</v>
      </c>
      <c r="F109" s="175"/>
      <c r="G109" s="176">
        <f>E109*F109</f>
        <v>0</v>
      </c>
      <c r="O109" s="170">
        <v>2</v>
      </c>
      <c r="AA109" s="146">
        <v>1</v>
      </c>
      <c r="AB109" s="146">
        <v>1</v>
      </c>
      <c r="AC109" s="146">
        <v>1</v>
      </c>
      <c r="AZ109" s="146">
        <v>1</v>
      </c>
      <c r="BA109" s="146">
        <f>IF(AZ109=1,G109,0)</f>
        <v>0</v>
      </c>
      <c r="BB109" s="146">
        <f>IF(AZ109=2,G109,0)</f>
        <v>0</v>
      </c>
      <c r="BC109" s="146">
        <f>IF(AZ109=3,G109,0)</f>
        <v>0</v>
      </c>
      <c r="BD109" s="146">
        <f>IF(AZ109=4,G109,0)</f>
        <v>0</v>
      </c>
      <c r="BE109" s="146">
        <f>IF(AZ109=5,G109,0)</f>
        <v>0</v>
      </c>
      <c r="CA109" s="177">
        <v>1</v>
      </c>
      <c r="CB109" s="177">
        <v>1</v>
      </c>
      <c r="CZ109" s="146">
        <v>4.99999999999723E-4</v>
      </c>
    </row>
    <row r="110" spans="1:104" x14ac:dyDescent="0.2">
      <c r="A110" s="178"/>
      <c r="B110" s="180"/>
      <c r="C110" s="224" t="s">
        <v>361</v>
      </c>
      <c r="D110" s="225"/>
      <c r="E110" s="181">
        <v>59.6</v>
      </c>
      <c r="F110" s="182"/>
      <c r="G110" s="183"/>
      <c r="M110" s="179" t="s">
        <v>190</v>
      </c>
      <c r="O110" s="170"/>
    </row>
    <row r="111" spans="1:104" x14ac:dyDescent="0.2">
      <c r="A111" s="178"/>
      <c r="B111" s="180"/>
      <c r="C111" s="224" t="s">
        <v>88</v>
      </c>
      <c r="D111" s="225"/>
      <c r="E111" s="181">
        <v>0</v>
      </c>
      <c r="F111" s="182"/>
      <c r="G111" s="183"/>
      <c r="M111" s="179" t="s">
        <v>88</v>
      </c>
      <c r="O111" s="170"/>
    </row>
    <row r="112" spans="1:104" x14ac:dyDescent="0.2">
      <c r="A112" s="171">
        <v>34</v>
      </c>
      <c r="B112" s="172" t="s">
        <v>191</v>
      </c>
      <c r="C112" s="173" t="s">
        <v>192</v>
      </c>
      <c r="D112" s="174" t="s">
        <v>193</v>
      </c>
      <c r="E112" s="175">
        <v>0.51090000000000002</v>
      </c>
      <c r="F112" s="175"/>
      <c r="G112" s="176">
        <f>E112*F112</f>
        <v>0</v>
      </c>
      <c r="O112" s="170">
        <v>2</v>
      </c>
      <c r="AA112" s="146">
        <v>1</v>
      </c>
      <c r="AB112" s="146">
        <v>1</v>
      </c>
      <c r="AC112" s="146">
        <v>1</v>
      </c>
      <c r="AZ112" s="146">
        <v>1</v>
      </c>
      <c r="BA112" s="146">
        <f>IF(AZ112=1,G112,0)</f>
        <v>0</v>
      </c>
      <c r="BB112" s="146">
        <f>IF(AZ112=2,G112,0)</f>
        <v>0</v>
      </c>
      <c r="BC112" s="146">
        <f>IF(AZ112=3,G112,0)</f>
        <v>0</v>
      </c>
      <c r="BD112" s="146">
        <f>IF(AZ112=4,G112,0)</f>
        <v>0</v>
      </c>
      <c r="BE112" s="146">
        <f>IF(AZ112=5,G112,0)</f>
        <v>0</v>
      </c>
      <c r="CA112" s="177">
        <v>1</v>
      </c>
      <c r="CB112" s="177">
        <v>1</v>
      </c>
      <c r="CZ112" s="146">
        <v>1.0170099999995701</v>
      </c>
    </row>
    <row r="113" spans="1:104" x14ac:dyDescent="0.2">
      <c r="A113" s="178"/>
      <c r="B113" s="180"/>
      <c r="C113" s="224" t="s">
        <v>194</v>
      </c>
      <c r="D113" s="225"/>
      <c r="E113" s="181">
        <v>0.51090000000000002</v>
      </c>
      <c r="F113" s="182"/>
      <c r="G113" s="183"/>
      <c r="M113" s="179" t="s">
        <v>194</v>
      </c>
      <c r="O113" s="170"/>
    </row>
    <row r="114" spans="1:104" x14ac:dyDescent="0.2">
      <c r="A114" s="178"/>
      <c r="B114" s="180"/>
      <c r="C114" s="224" t="s">
        <v>88</v>
      </c>
      <c r="D114" s="225"/>
      <c r="E114" s="181">
        <v>0</v>
      </c>
      <c r="F114" s="182"/>
      <c r="G114" s="183"/>
      <c r="M114" s="179" t="s">
        <v>88</v>
      </c>
      <c r="O114" s="170"/>
    </row>
    <row r="115" spans="1:104" x14ac:dyDescent="0.2">
      <c r="A115" s="171">
        <v>35</v>
      </c>
      <c r="B115" s="172" t="s">
        <v>195</v>
      </c>
      <c r="C115" s="173" t="s">
        <v>196</v>
      </c>
      <c r="D115" s="174" t="s">
        <v>193</v>
      </c>
      <c r="E115" s="175">
        <v>0.32</v>
      </c>
      <c r="F115" s="175"/>
      <c r="G115" s="176">
        <f>E115*F115</f>
        <v>0</v>
      </c>
      <c r="O115" s="170">
        <v>2</v>
      </c>
      <c r="AA115" s="146">
        <v>1</v>
      </c>
      <c r="AB115" s="146">
        <v>1</v>
      </c>
      <c r="AC115" s="146">
        <v>1</v>
      </c>
      <c r="AZ115" s="146">
        <v>1</v>
      </c>
      <c r="BA115" s="146">
        <f>IF(AZ115=1,G115,0)</f>
        <v>0</v>
      </c>
      <c r="BB115" s="146">
        <f>IF(AZ115=2,G115,0)</f>
        <v>0</v>
      </c>
      <c r="BC115" s="146">
        <f>IF(AZ115=3,G115,0)</f>
        <v>0</v>
      </c>
      <c r="BD115" s="146">
        <f>IF(AZ115=4,G115,0)</f>
        <v>0</v>
      </c>
      <c r="BE115" s="146">
        <f>IF(AZ115=5,G115,0)</f>
        <v>0</v>
      </c>
      <c r="CA115" s="177">
        <v>1</v>
      </c>
      <c r="CB115" s="177">
        <v>1</v>
      </c>
      <c r="CZ115" s="146">
        <v>1.0531300000002399</v>
      </c>
    </row>
    <row r="116" spans="1:104" x14ac:dyDescent="0.2">
      <c r="A116" s="178"/>
      <c r="B116" s="180"/>
      <c r="C116" s="224" t="s">
        <v>197</v>
      </c>
      <c r="D116" s="225"/>
      <c r="E116" s="181">
        <v>0.32</v>
      </c>
      <c r="F116" s="182"/>
      <c r="G116" s="183"/>
      <c r="M116" s="179" t="s">
        <v>197</v>
      </c>
      <c r="O116" s="170"/>
    </row>
    <row r="117" spans="1:104" x14ac:dyDescent="0.2">
      <c r="A117" s="178"/>
      <c r="B117" s="180"/>
      <c r="C117" s="224" t="s">
        <v>88</v>
      </c>
      <c r="D117" s="225"/>
      <c r="E117" s="181">
        <v>0</v>
      </c>
      <c r="F117" s="182"/>
      <c r="G117" s="183"/>
      <c r="M117" s="179" t="s">
        <v>88</v>
      </c>
      <c r="O117" s="170"/>
    </row>
    <row r="118" spans="1:104" ht="22.5" x14ac:dyDescent="0.2">
      <c r="A118" s="171">
        <v>36</v>
      </c>
      <c r="B118" s="172" t="s">
        <v>198</v>
      </c>
      <c r="C118" s="173" t="s">
        <v>199</v>
      </c>
      <c r="D118" s="174" t="s">
        <v>111</v>
      </c>
      <c r="E118" s="175">
        <v>51.8</v>
      </c>
      <c r="F118" s="175"/>
      <c r="G118" s="176">
        <f>E118*F118</f>
        <v>0</v>
      </c>
      <c r="O118" s="170">
        <v>2</v>
      </c>
      <c r="AA118" s="146">
        <v>2</v>
      </c>
      <c r="AB118" s="146">
        <v>0</v>
      </c>
      <c r="AC118" s="146">
        <v>0</v>
      </c>
      <c r="AZ118" s="146">
        <v>1</v>
      </c>
      <c r="BA118" s="146">
        <f>IF(AZ118=1,G118,0)</f>
        <v>0</v>
      </c>
      <c r="BB118" s="146">
        <f>IF(AZ118=2,G118,0)</f>
        <v>0</v>
      </c>
      <c r="BC118" s="146">
        <f>IF(AZ118=3,G118,0)</f>
        <v>0</v>
      </c>
      <c r="BD118" s="146">
        <f>IF(AZ118=4,G118,0)</f>
        <v>0</v>
      </c>
      <c r="BE118" s="146">
        <f>IF(AZ118=5,G118,0)</f>
        <v>0</v>
      </c>
      <c r="CA118" s="177">
        <v>2</v>
      </c>
      <c r="CB118" s="177">
        <v>0</v>
      </c>
      <c r="CZ118" s="146">
        <v>0.43051000000014</v>
      </c>
    </row>
    <row r="119" spans="1:104" x14ac:dyDescent="0.2">
      <c r="A119" s="178"/>
      <c r="B119" s="180"/>
      <c r="C119" s="224" t="s">
        <v>360</v>
      </c>
      <c r="D119" s="225"/>
      <c r="E119" s="181">
        <v>51.8</v>
      </c>
      <c r="F119" s="182"/>
      <c r="G119" s="183"/>
      <c r="M119" s="179" t="s">
        <v>200</v>
      </c>
      <c r="O119" s="170"/>
    </row>
    <row r="120" spans="1:104" x14ac:dyDescent="0.2">
      <c r="A120" s="178"/>
      <c r="B120" s="180"/>
      <c r="C120" s="224" t="s">
        <v>88</v>
      </c>
      <c r="D120" s="225"/>
      <c r="E120" s="181">
        <v>0</v>
      </c>
      <c r="F120" s="182"/>
      <c r="G120" s="183"/>
      <c r="M120" s="179" t="s">
        <v>88</v>
      </c>
      <c r="O120" s="170"/>
    </row>
    <row r="121" spans="1:104" x14ac:dyDescent="0.2">
      <c r="A121" s="171">
        <v>37</v>
      </c>
      <c r="B121" s="172" t="s">
        <v>201</v>
      </c>
      <c r="C121" s="173" t="s">
        <v>202</v>
      </c>
      <c r="D121" s="174" t="s">
        <v>111</v>
      </c>
      <c r="E121" s="175">
        <v>3.5</v>
      </c>
      <c r="F121" s="175"/>
      <c r="G121" s="176">
        <f>E121*F121</f>
        <v>0</v>
      </c>
      <c r="O121" s="170">
        <v>2</v>
      </c>
      <c r="AA121" s="146">
        <v>2</v>
      </c>
      <c r="AB121" s="146">
        <v>0</v>
      </c>
      <c r="AC121" s="146">
        <v>0</v>
      </c>
      <c r="AZ121" s="146">
        <v>1</v>
      </c>
      <c r="BA121" s="146">
        <f>IF(AZ121=1,G121,0)</f>
        <v>0</v>
      </c>
      <c r="BB121" s="146">
        <f>IF(AZ121=2,G121,0)</f>
        <v>0</v>
      </c>
      <c r="BC121" s="146">
        <f>IF(AZ121=3,G121,0)</f>
        <v>0</v>
      </c>
      <c r="BD121" s="146">
        <f>IF(AZ121=4,G121,0)</f>
        <v>0</v>
      </c>
      <c r="BE121" s="146">
        <f>IF(AZ121=5,G121,0)</f>
        <v>0</v>
      </c>
      <c r="CA121" s="177">
        <v>2</v>
      </c>
      <c r="CB121" s="177">
        <v>0</v>
      </c>
      <c r="CZ121" s="146">
        <v>2.5081800000007202</v>
      </c>
    </row>
    <row r="122" spans="1:104" x14ac:dyDescent="0.2">
      <c r="A122" s="178"/>
      <c r="B122" s="180"/>
      <c r="C122" s="224" t="s">
        <v>203</v>
      </c>
      <c r="D122" s="225"/>
      <c r="E122" s="181">
        <v>3.5</v>
      </c>
      <c r="F122" s="182"/>
      <c r="G122" s="183"/>
      <c r="M122" s="179" t="s">
        <v>203</v>
      </c>
      <c r="O122" s="170"/>
    </row>
    <row r="123" spans="1:104" ht="22.5" x14ac:dyDescent="0.2">
      <c r="A123" s="178"/>
      <c r="B123" s="180"/>
      <c r="C123" s="224" t="s">
        <v>204</v>
      </c>
      <c r="D123" s="225"/>
      <c r="E123" s="181">
        <v>0</v>
      </c>
      <c r="F123" s="182"/>
      <c r="G123" s="183"/>
      <c r="M123" s="179" t="s">
        <v>204</v>
      </c>
      <c r="O123" s="170"/>
    </row>
    <row r="124" spans="1:104" x14ac:dyDescent="0.2">
      <c r="A124" s="178"/>
      <c r="B124" s="180"/>
      <c r="C124" s="224" t="s">
        <v>205</v>
      </c>
      <c r="D124" s="225"/>
      <c r="E124" s="181">
        <v>0</v>
      </c>
      <c r="F124" s="182"/>
      <c r="G124" s="183"/>
      <c r="M124" s="179" t="s">
        <v>205</v>
      </c>
      <c r="O124" s="170"/>
    </row>
    <row r="125" spans="1:104" ht="22.5" x14ac:dyDescent="0.2">
      <c r="A125" s="171">
        <v>38</v>
      </c>
      <c r="B125" s="172" t="s">
        <v>206</v>
      </c>
      <c r="C125" s="173" t="s">
        <v>207</v>
      </c>
      <c r="D125" s="174" t="s">
        <v>111</v>
      </c>
      <c r="E125" s="175">
        <v>19</v>
      </c>
      <c r="F125" s="175"/>
      <c r="G125" s="176">
        <f>E125*F125</f>
        <v>0</v>
      </c>
      <c r="O125" s="170">
        <v>2</v>
      </c>
      <c r="AA125" s="146">
        <v>12</v>
      </c>
      <c r="AB125" s="146">
        <v>0</v>
      </c>
      <c r="AC125" s="146">
        <v>3</v>
      </c>
      <c r="AZ125" s="146">
        <v>1</v>
      </c>
      <c r="BA125" s="146">
        <f>IF(AZ125=1,G125,0)</f>
        <v>0</v>
      </c>
      <c r="BB125" s="146">
        <f>IF(AZ125=2,G125,0)</f>
        <v>0</v>
      </c>
      <c r="BC125" s="146">
        <f>IF(AZ125=3,G125,0)</f>
        <v>0</v>
      </c>
      <c r="BD125" s="146">
        <f>IF(AZ125=4,G125,0)</f>
        <v>0</v>
      </c>
      <c r="BE125" s="146">
        <f>IF(AZ125=5,G125,0)</f>
        <v>0</v>
      </c>
      <c r="CA125" s="177">
        <v>12</v>
      </c>
      <c r="CB125" s="177">
        <v>0</v>
      </c>
      <c r="CZ125" s="146">
        <v>0</v>
      </c>
    </row>
    <row r="126" spans="1:104" x14ac:dyDescent="0.2">
      <c r="A126" s="178"/>
      <c r="B126" s="180"/>
      <c r="C126" s="224" t="s">
        <v>208</v>
      </c>
      <c r="D126" s="225"/>
      <c r="E126" s="181">
        <v>19</v>
      </c>
      <c r="F126" s="182"/>
      <c r="G126" s="183"/>
      <c r="M126" s="179">
        <v>19</v>
      </c>
      <c r="O126" s="170"/>
    </row>
    <row r="127" spans="1:104" x14ac:dyDescent="0.2">
      <c r="A127" s="178"/>
      <c r="B127" s="180"/>
      <c r="C127" s="224" t="s">
        <v>88</v>
      </c>
      <c r="D127" s="225"/>
      <c r="E127" s="181">
        <v>0</v>
      </c>
      <c r="F127" s="182"/>
      <c r="G127" s="183"/>
      <c r="M127" s="179" t="s">
        <v>88</v>
      </c>
      <c r="O127" s="170"/>
    </row>
    <row r="128" spans="1:104" x14ac:dyDescent="0.2">
      <c r="A128" s="184"/>
      <c r="B128" s="185" t="s">
        <v>77</v>
      </c>
      <c r="C128" s="186" t="str">
        <f>CONCATENATE(B103," ",C103)</f>
        <v>2 Základy a zvláštní zakládání</v>
      </c>
      <c r="D128" s="187"/>
      <c r="E128" s="188"/>
      <c r="F128" s="189"/>
      <c r="G128" s="190">
        <f>SUM(G103:G127)</f>
        <v>0</v>
      </c>
      <c r="O128" s="170">
        <v>4</v>
      </c>
      <c r="BA128" s="191">
        <f>SUM(BA103:BA127)</f>
        <v>0</v>
      </c>
      <c r="BB128" s="191">
        <f>SUM(BB103:BB127)</f>
        <v>0</v>
      </c>
      <c r="BC128" s="191">
        <f>SUM(BC103:BC127)</f>
        <v>0</v>
      </c>
      <c r="BD128" s="191">
        <f>SUM(BD103:BD127)</f>
        <v>0</v>
      </c>
      <c r="BE128" s="191">
        <f>SUM(BE103:BE127)</f>
        <v>0</v>
      </c>
    </row>
    <row r="129" spans="1:104" x14ac:dyDescent="0.2">
      <c r="A129" s="163" t="s">
        <v>74</v>
      </c>
      <c r="B129" s="164" t="s">
        <v>209</v>
      </c>
      <c r="C129" s="165" t="s">
        <v>210</v>
      </c>
      <c r="D129" s="166"/>
      <c r="E129" s="167"/>
      <c r="F129" s="167"/>
      <c r="G129" s="168"/>
      <c r="H129" s="169"/>
      <c r="I129" s="169"/>
      <c r="O129" s="170">
        <v>1</v>
      </c>
    </row>
    <row r="130" spans="1:104" x14ac:dyDescent="0.2">
      <c r="A130" s="171">
        <v>39</v>
      </c>
      <c r="B130" s="172" t="s">
        <v>211</v>
      </c>
      <c r="C130" s="173" t="s">
        <v>212</v>
      </c>
      <c r="D130" s="174" t="s">
        <v>83</v>
      </c>
      <c r="E130" s="175">
        <v>270</v>
      </c>
      <c r="F130" s="175"/>
      <c r="G130" s="176">
        <f>E130*F130</f>
        <v>0</v>
      </c>
      <c r="O130" s="170">
        <v>2</v>
      </c>
      <c r="AA130" s="146">
        <v>1</v>
      </c>
      <c r="AB130" s="146">
        <v>1</v>
      </c>
      <c r="AC130" s="146">
        <v>1</v>
      </c>
      <c r="AZ130" s="146">
        <v>1</v>
      </c>
      <c r="BA130" s="146">
        <f>IF(AZ130=1,G130,0)</f>
        <v>0</v>
      </c>
      <c r="BB130" s="146">
        <f>IF(AZ130=2,G130,0)</f>
        <v>0</v>
      </c>
      <c r="BC130" s="146">
        <f>IF(AZ130=3,G130,0)</f>
        <v>0</v>
      </c>
      <c r="BD130" s="146">
        <f>IF(AZ130=4,G130,0)</f>
        <v>0</v>
      </c>
      <c r="BE130" s="146">
        <f>IF(AZ130=5,G130,0)</f>
        <v>0</v>
      </c>
      <c r="CA130" s="177">
        <v>1</v>
      </c>
      <c r="CB130" s="177">
        <v>1</v>
      </c>
      <c r="CZ130" s="146">
        <v>0.27993999999989699</v>
      </c>
    </row>
    <row r="131" spans="1:104" x14ac:dyDescent="0.2">
      <c r="A131" s="178"/>
      <c r="B131" s="180"/>
      <c r="C131" s="224" t="s">
        <v>213</v>
      </c>
      <c r="D131" s="225"/>
      <c r="E131" s="181">
        <v>84</v>
      </c>
      <c r="F131" s="182"/>
      <c r="G131" s="183"/>
      <c r="M131" s="179" t="s">
        <v>213</v>
      </c>
      <c r="O131" s="170"/>
    </row>
    <row r="132" spans="1:104" x14ac:dyDescent="0.2">
      <c r="A132" s="178"/>
      <c r="B132" s="180"/>
      <c r="C132" s="224" t="s">
        <v>214</v>
      </c>
      <c r="D132" s="225"/>
      <c r="E132" s="181">
        <v>64</v>
      </c>
      <c r="F132" s="182"/>
      <c r="G132" s="183"/>
      <c r="M132" s="179" t="s">
        <v>214</v>
      </c>
      <c r="O132" s="170"/>
    </row>
    <row r="133" spans="1:104" x14ac:dyDescent="0.2">
      <c r="A133" s="178"/>
      <c r="B133" s="180"/>
      <c r="C133" s="224" t="s">
        <v>215</v>
      </c>
      <c r="D133" s="225"/>
      <c r="E133" s="181">
        <v>122</v>
      </c>
      <c r="F133" s="182"/>
      <c r="G133" s="183"/>
      <c r="M133" s="179" t="s">
        <v>215</v>
      </c>
      <c r="O133" s="170"/>
    </row>
    <row r="134" spans="1:104" x14ac:dyDescent="0.2">
      <c r="A134" s="178"/>
      <c r="B134" s="180"/>
      <c r="C134" s="224" t="s">
        <v>205</v>
      </c>
      <c r="D134" s="225"/>
      <c r="E134" s="181">
        <v>0</v>
      </c>
      <c r="F134" s="182"/>
      <c r="G134" s="183"/>
      <c r="M134" s="179" t="s">
        <v>205</v>
      </c>
      <c r="O134" s="170"/>
    </row>
    <row r="135" spans="1:104" x14ac:dyDescent="0.2">
      <c r="A135" s="171">
        <v>40</v>
      </c>
      <c r="B135" s="172" t="s">
        <v>216</v>
      </c>
      <c r="C135" s="173" t="s">
        <v>217</v>
      </c>
      <c r="D135" s="174" t="s">
        <v>83</v>
      </c>
      <c r="E135" s="175">
        <v>206</v>
      </c>
      <c r="F135" s="175"/>
      <c r="G135" s="176">
        <f>E135*F135</f>
        <v>0</v>
      </c>
      <c r="O135" s="170">
        <v>2</v>
      </c>
      <c r="AA135" s="146">
        <v>1</v>
      </c>
      <c r="AB135" s="146">
        <v>1</v>
      </c>
      <c r="AC135" s="146">
        <v>1</v>
      </c>
      <c r="AZ135" s="146">
        <v>1</v>
      </c>
      <c r="BA135" s="146">
        <f>IF(AZ135=1,G135,0)</f>
        <v>0</v>
      </c>
      <c r="BB135" s="146">
        <f>IF(AZ135=2,G135,0)</f>
        <v>0</v>
      </c>
      <c r="BC135" s="146">
        <f>IF(AZ135=3,G135,0)</f>
        <v>0</v>
      </c>
      <c r="BD135" s="146">
        <f>IF(AZ135=4,G135,0)</f>
        <v>0</v>
      </c>
      <c r="BE135" s="146">
        <f>IF(AZ135=5,G135,0)</f>
        <v>0</v>
      </c>
      <c r="CA135" s="177">
        <v>1</v>
      </c>
      <c r="CB135" s="177">
        <v>1</v>
      </c>
      <c r="CZ135" s="146">
        <v>0.35759999999982001</v>
      </c>
    </row>
    <row r="136" spans="1:104" x14ac:dyDescent="0.2">
      <c r="A136" s="178"/>
      <c r="B136" s="180"/>
      <c r="C136" s="224" t="s">
        <v>213</v>
      </c>
      <c r="D136" s="225"/>
      <c r="E136" s="181">
        <v>84</v>
      </c>
      <c r="F136" s="182"/>
      <c r="G136" s="183"/>
      <c r="M136" s="179" t="s">
        <v>213</v>
      </c>
      <c r="O136" s="170"/>
    </row>
    <row r="137" spans="1:104" x14ac:dyDescent="0.2">
      <c r="A137" s="178"/>
      <c r="B137" s="180"/>
      <c r="C137" s="224" t="s">
        <v>215</v>
      </c>
      <c r="D137" s="225"/>
      <c r="E137" s="181">
        <v>122</v>
      </c>
      <c r="F137" s="182"/>
      <c r="G137" s="183"/>
      <c r="M137" s="179" t="s">
        <v>215</v>
      </c>
      <c r="O137" s="170"/>
    </row>
    <row r="138" spans="1:104" x14ac:dyDescent="0.2">
      <c r="A138" s="178"/>
      <c r="B138" s="180"/>
      <c r="C138" s="224" t="s">
        <v>205</v>
      </c>
      <c r="D138" s="225"/>
      <c r="E138" s="181">
        <v>0</v>
      </c>
      <c r="F138" s="182"/>
      <c r="G138" s="183"/>
      <c r="M138" s="179" t="s">
        <v>205</v>
      </c>
      <c r="O138" s="170"/>
    </row>
    <row r="139" spans="1:104" x14ac:dyDescent="0.2">
      <c r="A139" s="171">
        <v>41</v>
      </c>
      <c r="B139" s="172" t="s">
        <v>218</v>
      </c>
      <c r="C139" s="173" t="s">
        <v>219</v>
      </c>
      <c r="D139" s="174" t="s">
        <v>83</v>
      </c>
      <c r="E139" s="175">
        <v>12</v>
      </c>
      <c r="F139" s="175"/>
      <c r="G139" s="176">
        <f>E139*F139</f>
        <v>0</v>
      </c>
      <c r="O139" s="170">
        <v>2</v>
      </c>
      <c r="AA139" s="146">
        <v>1</v>
      </c>
      <c r="AB139" s="146">
        <v>1</v>
      </c>
      <c r="AC139" s="146">
        <v>1</v>
      </c>
      <c r="AZ139" s="146">
        <v>1</v>
      </c>
      <c r="BA139" s="146">
        <f>IF(AZ139=1,G139,0)</f>
        <v>0</v>
      </c>
      <c r="BB139" s="146">
        <f>IF(AZ139=2,G139,0)</f>
        <v>0</v>
      </c>
      <c r="BC139" s="146">
        <f>IF(AZ139=3,G139,0)</f>
        <v>0</v>
      </c>
      <c r="BD139" s="146">
        <f>IF(AZ139=4,G139,0)</f>
        <v>0</v>
      </c>
      <c r="BE139" s="146">
        <f>IF(AZ139=5,G139,0)</f>
        <v>0</v>
      </c>
      <c r="CA139" s="177">
        <v>1</v>
      </c>
      <c r="CB139" s="177">
        <v>1</v>
      </c>
      <c r="CZ139" s="146">
        <v>6.09999999999999E-4</v>
      </c>
    </row>
    <row r="140" spans="1:104" x14ac:dyDescent="0.2">
      <c r="A140" s="178"/>
      <c r="B140" s="180"/>
      <c r="C140" s="224" t="s">
        <v>220</v>
      </c>
      <c r="D140" s="225"/>
      <c r="E140" s="181">
        <v>12</v>
      </c>
      <c r="F140" s="182"/>
      <c r="G140" s="183"/>
      <c r="M140" s="179" t="s">
        <v>220</v>
      </c>
      <c r="O140" s="170"/>
    </row>
    <row r="141" spans="1:104" x14ac:dyDescent="0.2">
      <c r="A141" s="178"/>
      <c r="B141" s="180"/>
      <c r="C141" s="224" t="s">
        <v>205</v>
      </c>
      <c r="D141" s="225"/>
      <c r="E141" s="181">
        <v>0</v>
      </c>
      <c r="F141" s="182"/>
      <c r="G141" s="183"/>
      <c r="M141" s="179" t="s">
        <v>205</v>
      </c>
      <c r="O141" s="170"/>
    </row>
    <row r="142" spans="1:104" x14ac:dyDescent="0.2">
      <c r="A142" s="171">
        <v>42</v>
      </c>
      <c r="B142" s="172" t="s">
        <v>221</v>
      </c>
      <c r="C142" s="173" t="s">
        <v>222</v>
      </c>
      <c r="D142" s="174" t="s">
        <v>83</v>
      </c>
      <c r="E142" s="175">
        <v>12</v>
      </c>
      <c r="F142" s="175"/>
      <c r="G142" s="176">
        <f>E142*F142</f>
        <v>0</v>
      </c>
      <c r="O142" s="170">
        <v>2</v>
      </c>
      <c r="AA142" s="146">
        <v>1</v>
      </c>
      <c r="AB142" s="146">
        <v>1</v>
      </c>
      <c r="AC142" s="146">
        <v>1</v>
      </c>
      <c r="AZ142" s="146">
        <v>1</v>
      </c>
      <c r="BA142" s="146">
        <f>IF(AZ142=1,G142,0)</f>
        <v>0</v>
      </c>
      <c r="BB142" s="146">
        <f>IF(AZ142=2,G142,0)</f>
        <v>0</v>
      </c>
      <c r="BC142" s="146">
        <f>IF(AZ142=3,G142,0)</f>
        <v>0</v>
      </c>
      <c r="BD142" s="146">
        <f>IF(AZ142=4,G142,0)</f>
        <v>0</v>
      </c>
      <c r="BE142" s="146">
        <f>IF(AZ142=5,G142,0)</f>
        <v>0</v>
      </c>
      <c r="CA142" s="177">
        <v>1</v>
      </c>
      <c r="CB142" s="177">
        <v>1</v>
      </c>
      <c r="CZ142" s="146">
        <v>0.101409999999987</v>
      </c>
    </row>
    <row r="143" spans="1:104" x14ac:dyDescent="0.2">
      <c r="A143" s="178"/>
      <c r="B143" s="180"/>
      <c r="C143" s="224" t="s">
        <v>220</v>
      </c>
      <c r="D143" s="225"/>
      <c r="E143" s="181">
        <v>12</v>
      </c>
      <c r="F143" s="182"/>
      <c r="G143" s="183"/>
      <c r="M143" s="179" t="s">
        <v>220</v>
      </c>
      <c r="O143" s="170"/>
    </row>
    <row r="144" spans="1:104" x14ac:dyDescent="0.2">
      <c r="A144" s="178"/>
      <c r="B144" s="180"/>
      <c r="C144" s="224" t="s">
        <v>205</v>
      </c>
      <c r="D144" s="225"/>
      <c r="E144" s="181">
        <v>0</v>
      </c>
      <c r="F144" s="182"/>
      <c r="G144" s="183"/>
      <c r="M144" s="179" t="s">
        <v>205</v>
      </c>
      <c r="O144" s="170"/>
    </row>
    <row r="145" spans="1:104" x14ac:dyDescent="0.2">
      <c r="A145" s="171">
        <v>43</v>
      </c>
      <c r="B145" s="172" t="s">
        <v>223</v>
      </c>
      <c r="C145" s="173" t="s">
        <v>224</v>
      </c>
      <c r="D145" s="174" t="s">
        <v>83</v>
      </c>
      <c r="E145" s="175">
        <v>64</v>
      </c>
      <c r="F145" s="175"/>
      <c r="G145" s="176">
        <f>E145*F145</f>
        <v>0</v>
      </c>
      <c r="O145" s="170">
        <v>2</v>
      </c>
      <c r="AA145" s="146">
        <v>1</v>
      </c>
      <c r="AB145" s="146">
        <v>1</v>
      </c>
      <c r="AC145" s="146">
        <v>1</v>
      </c>
      <c r="AZ145" s="146">
        <v>1</v>
      </c>
      <c r="BA145" s="146">
        <f>IF(AZ145=1,G145,0)</f>
        <v>0</v>
      </c>
      <c r="BB145" s="146">
        <f>IF(AZ145=2,G145,0)</f>
        <v>0</v>
      </c>
      <c r="BC145" s="146">
        <f>IF(AZ145=3,G145,0)</f>
        <v>0</v>
      </c>
      <c r="BD145" s="146">
        <f>IF(AZ145=4,G145,0)</f>
        <v>0</v>
      </c>
      <c r="BE145" s="146">
        <f>IF(AZ145=5,G145,0)</f>
        <v>0</v>
      </c>
      <c r="CA145" s="177">
        <v>1</v>
      </c>
      <c r="CB145" s="177">
        <v>1</v>
      </c>
      <c r="CZ145" s="146">
        <v>7.3899999999980495E-2</v>
      </c>
    </row>
    <row r="146" spans="1:104" x14ac:dyDescent="0.2">
      <c r="A146" s="178"/>
      <c r="B146" s="180"/>
      <c r="C146" s="224" t="s">
        <v>225</v>
      </c>
      <c r="D146" s="225"/>
      <c r="E146" s="181">
        <v>64</v>
      </c>
      <c r="F146" s="182"/>
      <c r="G146" s="183"/>
      <c r="M146" s="179" t="s">
        <v>225</v>
      </c>
      <c r="O146" s="170"/>
    </row>
    <row r="147" spans="1:104" x14ac:dyDescent="0.2">
      <c r="A147" s="178"/>
      <c r="B147" s="180"/>
      <c r="C147" s="224" t="s">
        <v>88</v>
      </c>
      <c r="D147" s="225"/>
      <c r="E147" s="181">
        <v>0</v>
      </c>
      <c r="F147" s="182"/>
      <c r="G147" s="183"/>
      <c r="M147" s="179" t="s">
        <v>88</v>
      </c>
      <c r="O147" s="170"/>
    </row>
    <row r="148" spans="1:104" x14ac:dyDescent="0.2">
      <c r="A148" s="171">
        <v>44</v>
      </c>
      <c r="B148" s="172" t="s">
        <v>226</v>
      </c>
      <c r="C148" s="173" t="s">
        <v>227</v>
      </c>
      <c r="D148" s="174" t="s">
        <v>83</v>
      </c>
      <c r="E148" s="175">
        <v>206</v>
      </c>
      <c r="F148" s="175"/>
      <c r="G148" s="176">
        <f>E148*F148</f>
        <v>0</v>
      </c>
      <c r="O148" s="170">
        <v>2</v>
      </c>
      <c r="AA148" s="146">
        <v>1</v>
      </c>
      <c r="AB148" s="146">
        <v>1</v>
      </c>
      <c r="AC148" s="146">
        <v>1</v>
      </c>
      <c r="AZ148" s="146">
        <v>1</v>
      </c>
      <c r="BA148" s="146">
        <f>IF(AZ148=1,G148,0)</f>
        <v>0</v>
      </c>
      <c r="BB148" s="146">
        <f>IF(AZ148=2,G148,0)</f>
        <v>0</v>
      </c>
      <c r="BC148" s="146">
        <f>IF(AZ148=3,G148,0)</f>
        <v>0</v>
      </c>
      <c r="BD148" s="146">
        <f>IF(AZ148=4,G148,0)</f>
        <v>0</v>
      </c>
      <c r="BE148" s="146">
        <f>IF(AZ148=5,G148,0)</f>
        <v>0</v>
      </c>
      <c r="CA148" s="177">
        <v>1</v>
      </c>
      <c r="CB148" s="177">
        <v>1</v>
      </c>
      <c r="CZ148" s="146">
        <v>7.3899999999980495E-2</v>
      </c>
    </row>
    <row r="149" spans="1:104" x14ac:dyDescent="0.2">
      <c r="A149" s="178"/>
      <c r="B149" s="180"/>
      <c r="C149" s="224" t="s">
        <v>228</v>
      </c>
      <c r="D149" s="225"/>
      <c r="E149" s="181">
        <v>84</v>
      </c>
      <c r="F149" s="182"/>
      <c r="G149" s="183"/>
      <c r="M149" s="179" t="s">
        <v>228</v>
      </c>
      <c r="O149" s="170"/>
    </row>
    <row r="150" spans="1:104" x14ac:dyDescent="0.2">
      <c r="A150" s="178"/>
      <c r="B150" s="180"/>
      <c r="C150" s="224" t="s">
        <v>215</v>
      </c>
      <c r="D150" s="225"/>
      <c r="E150" s="181">
        <v>122</v>
      </c>
      <c r="F150" s="182"/>
      <c r="G150" s="183"/>
      <c r="M150" s="179" t="s">
        <v>215</v>
      </c>
      <c r="O150" s="170"/>
    </row>
    <row r="151" spans="1:104" x14ac:dyDescent="0.2">
      <c r="A151" s="178"/>
      <c r="B151" s="180"/>
      <c r="C151" s="224" t="s">
        <v>88</v>
      </c>
      <c r="D151" s="225"/>
      <c r="E151" s="181">
        <v>0</v>
      </c>
      <c r="F151" s="182"/>
      <c r="G151" s="183"/>
      <c r="M151" s="179" t="s">
        <v>88</v>
      </c>
      <c r="O151" s="170"/>
    </row>
    <row r="152" spans="1:104" x14ac:dyDescent="0.2">
      <c r="A152" s="171">
        <v>45</v>
      </c>
      <c r="B152" s="172" t="s">
        <v>229</v>
      </c>
      <c r="C152" s="173" t="s">
        <v>230</v>
      </c>
      <c r="D152" s="174" t="s">
        <v>118</v>
      </c>
      <c r="E152" s="175">
        <v>22.536300000000001</v>
      </c>
      <c r="F152" s="175"/>
      <c r="G152" s="176">
        <f>E152*F152</f>
        <v>0</v>
      </c>
      <c r="O152" s="170">
        <v>2</v>
      </c>
      <c r="AA152" s="146">
        <v>12</v>
      </c>
      <c r="AB152" s="146">
        <v>0</v>
      </c>
      <c r="AC152" s="146">
        <v>75</v>
      </c>
      <c r="AZ152" s="146">
        <v>1</v>
      </c>
      <c r="BA152" s="146">
        <f>IF(AZ152=1,G152,0)</f>
        <v>0</v>
      </c>
      <c r="BB152" s="146">
        <f>IF(AZ152=2,G152,0)</f>
        <v>0</v>
      </c>
      <c r="BC152" s="146">
        <f>IF(AZ152=3,G152,0)</f>
        <v>0</v>
      </c>
      <c r="BD152" s="146">
        <f>IF(AZ152=4,G152,0)</f>
        <v>0</v>
      </c>
      <c r="BE152" s="146">
        <f>IF(AZ152=5,G152,0)</f>
        <v>0</v>
      </c>
      <c r="CA152" s="177">
        <v>12</v>
      </c>
      <c r="CB152" s="177">
        <v>0</v>
      </c>
      <c r="CZ152" s="146">
        <v>2.0150099999991702</v>
      </c>
    </row>
    <row r="153" spans="1:104" x14ac:dyDescent="0.2">
      <c r="A153" s="178"/>
      <c r="B153" s="180"/>
      <c r="C153" s="224" t="s">
        <v>231</v>
      </c>
      <c r="D153" s="225"/>
      <c r="E153" s="181">
        <v>22.536300000000001</v>
      </c>
      <c r="F153" s="182"/>
      <c r="G153" s="183"/>
      <c r="M153" s="179" t="s">
        <v>231</v>
      </c>
      <c r="O153" s="170"/>
    </row>
    <row r="154" spans="1:104" x14ac:dyDescent="0.2">
      <c r="A154" s="171">
        <v>46</v>
      </c>
      <c r="B154" s="172" t="s">
        <v>232</v>
      </c>
      <c r="C154" s="173" t="s">
        <v>233</v>
      </c>
      <c r="D154" s="174" t="s">
        <v>83</v>
      </c>
      <c r="E154" s="175">
        <v>59.16</v>
      </c>
      <c r="F154" s="175"/>
      <c r="G154" s="176">
        <f>E154*F154</f>
        <v>0</v>
      </c>
      <c r="O154" s="170">
        <v>2</v>
      </c>
      <c r="AA154" s="146">
        <v>3</v>
      </c>
      <c r="AB154" s="146">
        <v>1</v>
      </c>
      <c r="AC154" s="146">
        <v>59245110</v>
      </c>
      <c r="AZ154" s="146">
        <v>1</v>
      </c>
      <c r="BA154" s="146">
        <f>IF(AZ154=1,G154,0)</f>
        <v>0</v>
      </c>
      <c r="BB154" s="146">
        <f>IF(AZ154=2,G154,0)</f>
        <v>0</v>
      </c>
      <c r="BC154" s="146">
        <f>IF(AZ154=3,G154,0)</f>
        <v>0</v>
      </c>
      <c r="BD154" s="146">
        <f>IF(AZ154=4,G154,0)</f>
        <v>0</v>
      </c>
      <c r="BE154" s="146">
        <f>IF(AZ154=5,G154,0)</f>
        <v>0</v>
      </c>
      <c r="CA154" s="177">
        <v>3</v>
      </c>
      <c r="CB154" s="177">
        <v>1</v>
      </c>
      <c r="CZ154" s="146">
        <v>0.128999999999905</v>
      </c>
    </row>
    <row r="155" spans="1:104" x14ac:dyDescent="0.2">
      <c r="A155" s="178"/>
      <c r="B155" s="180"/>
      <c r="C155" s="224" t="s">
        <v>234</v>
      </c>
      <c r="D155" s="225"/>
      <c r="E155" s="181">
        <v>59.16</v>
      </c>
      <c r="F155" s="182"/>
      <c r="G155" s="183"/>
      <c r="M155" s="179" t="s">
        <v>234</v>
      </c>
      <c r="O155" s="170"/>
    </row>
    <row r="156" spans="1:104" x14ac:dyDescent="0.2">
      <c r="A156" s="178"/>
      <c r="B156" s="180"/>
      <c r="C156" s="224" t="s">
        <v>235</v>
      </c>
      <c r="D156" s="225"/>
      <c r="E156" s="181">
        <v>0</v>
      </c>
      <c r="F156" s="182"/>
      <c r="G156" s="183"/>
      <c r="M156" s="179" t="s">
        <v>235</v>
      </c>
      <c r="O156" s="170"/>
    </row>
    <row r="157" spans="1:104" x14ac:dyDescent="0.2">
      <c r="A157" s="171">
        <v>47</v>
      </c>
      <c r="B157" s="172" t="s">
        <v>236</v>
      </c>
      <c r="C157" s="173" t="s">
        <v>237</v>
      </c>
      <c r="D157" s="174" t="s">
        <v>83</v>
      </c>
      <c r="E157" s="175">
        <v>6.12</v>
      </c>
      <c r="F157" s="175"/>
      <c r="G157" s="176">
        <f>E157*F157</f>
        <v>0</v>
      </c>
      <c r="O157" s="170">
        <v>2</v>
      </c>
      <c r="AA157" s="146">
        <v>3</v>
      </c>
      <c r="AB157" s="146">
        <v>1</v>
      </c>
      <c r="AC157" s="146">
        <v>59245267</v>
      </c>
      <c r="AZ157" s="146">
        <v>1</v>
      </c>
      <c r="BA157" s="146">
        <f>IF(AZ157=1,G157,0)</f>
        <v>0</v>
      </c>
      <c r="BB157" s="146">
        <f>IF(AZ157=2,G157,0)</f>
        <v>0</v>
      </c>
      <c r="BC157" s="146">
        <f>IF(AZ157=3,G157,0)</f>
        <v>0</v>
      </c>
      <c r="BD157" s="146">
        <f>IF(AZ157=4,G157,0)</f>
        <v>0</v>
      </c>
      <c r="BE157" s="146">
        <f>IF(AZ157=5,G157,0)</f>
        <v>0</v>
      </c>
      <c r="CA157" s="177">
        <v>3</v>
      </c>
      <c r="CB157" s="177">
        <v>1</v>
      </c>
      <c r="CZ157" s="146">
        <v>0.13100000000008499</v>
      </c>
    </row>
    <row r="158" spans="1:104" x14ac:dyDescent="0.2">
      <c r="A158" s="178"/>
      <c r="B158" s="180"/>
      <c r="C158" s="224" t="s">
        <v>238</v>
      </c>
      <c r="D158" s="225"/>
      <c r="E158" s="181">
        <v>6.12</v>
      </c>
      <c r="F158" s="182"/>
      <c r="G158" s="183"/>
      <c r="M158" s="179" t="s">
        <v>238</v>
      </c>
      <c r="O158" s="170"/>
    </row>
    <row r="159" spans="1:104" x14ac:dyDescent="0.2">
      <c r="A159" s="178"/>
      <c r="B159" s="180"/>
      <c r="C159" s="224" t="s">
        <v>239</v>
      </c>
      <c r="D159" s="225"/>
      <c r="E159" s="181">
        <v>0</v>
      </c>
      <c r="F159" s="182"/>
      <c r="G159" s="183"/>
      <c r="M159" s="179" t="s">
        <v>239</v>
      </c>
      <c r="O159" s="170"/>
    </row>
    <row r="160" spans="1:104" x14ac:dyDescent="0.2">
      <c r="A160" s="171">
        <v>48</v>
      </c>
      <c r="B160" s="172" t="s">
        <v>240</v>
      </c>
      <c r="C160" s="173" t="s">
        <v>241</v>
      </c>
      <c r="D160" s="174" t="s">
        <v>83</v>
      </c>
      <c r="E160" s="175">
        <v>205.83600000000001</v>
      </c>
      <c r="F160" s="175"/>
      <c r="G160" s="176">
        <f>E160*F160</f>
        <v>0</v>
      </c>
      <c r="O160" s="170">
        <v>2</v>
      </c>
      <c r="AA160" s="146">
        <v>3</v>
      </c>
      <c r="AB160" s="146">
        <v>1</v>
      </c>
      <c r="AC160" s="146">
        <v>59248040</v>
      </c>
      <c r="AZ160" s="146">
        <v>1</v>
      </c>
      <c r="BA160" s="146">
        <f>IF(AZ160=1,G160,0)</f>
        <v>0</v>
      </c>
      <c r="BB160" s="146">
        <f>IF(AZ160=2,G160,0)</f>
        <v>0</v>
      </c>
      <c r="BC160" s="146">
        <f>IF(AZ160=3,G160,0)</f>
        <v>0</v>
      </c>
      <c r="BD160" s="146">
        <f>IF(AZ160=4,G160,0)</f>
        <v>0</v>
      </c>
      <c r="BE160" s="146">
        <f>IF(AZ160=5,G160,0)</f>
        <v>0</v>
      </c>
      <c r="CA160" s="177">
        <v>3</v>
      </c>
      <c r="CB160" s="177">
        <v>1</v>
      </c>
      <c r="CZ160" s="146">
        <v>0.188000000000102</v>
      </c>
    </row>
    <row r="161" spans="1:104" x14ac:dyDescent="0.2">
      <c r="A161" s="178"/>
      <c r="B161" s="180"/>
      <c r="C161" s="224" t="s">
        <v>242</v>
      </c>
      <c r="D161" s="225"/>
      <c r="E161" s="181">
        <v>81.396000000000001</v>
      </c>
      <c r="F161" s="182"/>
      <c r="G161" s="183"/>
      <c r="M161" s="179" t="s">
        <v>242</v>
      </c>
      <c r="O161" s="170"/>
    </row>
    <row r="162" spans="1:104" x14ac:dyDescent="0.2">
      <c r="A162" s="178"/>
      <c r="B162" s="180"/>
      <c r="C162" s="224" t="s">
        <v>243</v>
      </c>
      <c r="D162" s="225"/>
      <c r="E162" s="181">
        <v>124.44</v>
      </c>
      <c r="F162" s="182"/>
      <c r="G162" s="183"/>
      <c r="M162" s="179" t="s">
        <v>243</v>
      </c>
      <c r="O162" s="170"/>
    </row>
    <row r="163" spans="1:104" x14ac:dyDescent="0.2">
      <c r="A163" s="178"/>
      <c r="B163" s="180"/>
      <c r="C163" s="224" t="s">
        <v>88</v>
      </c>
      <c r="D163" s="225"/>
      <c r="E163" s="181">
        <v>0</v>
      </c>
      <c r="F163" s="182"/>
      <c r="G163" s="183"/>
      <c r="M163" s="179" t="s">
        <v>88</v>
      </c>
      <c r="O163" s="170"/>
    </row>
    <row r="164" spans="1:104" x14ac:dyDescent="0.2">
      <c r="A164" s="171">
        <v>49</v>
      </c>
      <c r="B164" s="172" t="s">
        <v>244</v>
      </c>
      <c r="C164" s="173" t="s">
        <v>245</v>
      </c>
      <c r="D164" s="174" t="s">
        <v>83</v>
      </c>
      <c r="E164" s="175">
        <v>4.2839999999999998</v>
      </c>
      <c r="F164" s="175"/>
      <c r="G164" s="176">
        <f>E164*F164</f>
        <v>0</v>
      </c>
      <c r="O164" s="170">
        <v>2</v>
      </c>
      <c r="AA164" s="146">
        <v>3</v>
      </c>
      <c r="AB164" s="146">
        <v>1</v>
      </c>
      <c r="AC164" s="146">
        <v>59248042</v>
      </c>
      <c r="AZ164" s="146">
        <v>1</v>
      </c>
      <c r="BA164" s="146">
        <f>IF(AZ164=1,G164,0)</f>
        <v>0</v>
      </c>
      <c r="BB164" s="146">
        <f>IF(AZ164=2,G164,0)</f>
        <v>0</v>
      </c>
      <c r="BC164" s="146">
        <f>IF(AZ164=3,G164,0)</f>
        <v>0</v>
      </c>
      <c r="BD164" s="146">
        <f>IF(AZ164=4,G164,0)</f>
        <v>0</v>
      </c>
      <c r="BE164" s="146">
        <f>IF(AZ164=5,G164,0)</f>
        <v>0</v>
      </c>
      <c r="CA164" s="177">
        <v>3</v>
      </c>
      <c r="CB164" s="177">
        <v>1</v>
      </c>
      <c r="CZ164" s="146">
        <v>0.188000000000102</v>
      </c>
    </row>
    <row r="165" spans="1:104" x14ac:dyDescent="0.2">
      <c r="A165" s="178"/>
      <c r="B165" s="180"/>
      <c r="C165" s="224" t="s">
        <v>246</v>
      </c>
      <c r="D165" s="225"/>
      <c r="E165" s="181">
        <v>4.2839999999999998</v>
      </c>
      <c r="F165" s="182"/>
      <c r="G165" s="183"/>
      <c r="M165" s="179" t="s">
        <v>246</v>
      </c>
      <c r="O165" s="170"/>
    </row>
    <row r="166" spans="1:104" x14ac:dyDescent="0.2">
      <c r="A166" s="178"/>
      <c r="B166" s="180"/>
      <c r="C166" s="224" t="s">
        <v>205</v>
      </c>
      <c r="D166" s="225"/>
      <c r="E166" s="181">
        <v>0</v>
      </c>
      <c r="F166" s="182"/>
      <c r="G166" s="183"/>
      <c r="M166" s="179" t="s">
        <v>205</v>
      </c>
      <c r="O166" s="170"/>
    </row>
    <row r="167" spans="1:104" x14ac:dyDescent="0.2">
      <c r="A167" s="184"/>
      <c r="B167" s="185" t="s">
        <v>77</v>
      </c>
      <c r="C167" s="186" t="str">
        <f>CONCATENATE(B129," ",C129)</f>
        <v>5 Komunikace</v>
      </c>
      <c r="D167" s="187"/>
      <c r="E167" s="188"/>
      <c r="F167" s="189"/>
      <c r="G167" s="190">
        <f>SUM(G129:G166)</f>
        <v>0</v>
      </c>
      <c r="O167" s="170">
        <v>4</v>
      </c>
      <c r="BA167" s="191">
        <f>SUM(BA129:BA166)</f>
        <v>0</v>
      </c>
      <c r="BB167" s="191">
        <f>SUM(BB129:BB166)</f>
        <v>0</v>
      </c>
      <c r="BC167" s="191">
        <f>SUM(BC129:BC166)</f>
        <v>0</v>
      </c>
      <c r="BD167" s="191">
        <f>SUM(BD129:BD166)</f>
        <v>0</v>
      </c>
      <c r="BE167" s="191">
        <f>SUM(BE129:BE166)</f>
        <v>0</v>
      </c>
    </row>
    <row r="168" spans="1:104" x14ac:dyDescent="0.2">
      <c r="A168" s="163" t="s">
        <v>74</v>
      </c>
      <c r="B168" s="164" t="s">
        <v>247</v>
      </c>
      <c r="C168" s="165" t="s">
        <v>248</v>
      </c>
      <c r="D168" s="166"/>
      <c r="E168" s="167"/>
      <c r="F168" s="167"/>
      <c r="G168" s="168"/>
      <c r="H168" s="169"/>
      <c r="I168" s="169"/>
      <c r="O168" s="170">
        <v>1</v>
      </c>
    </row>
    <row r="169" spans="1:104" x14ac:dyDescent="0.2">
      <c r="A169" s="171">
        <v>50</v>
      </c>
      <c r="B169" s="172" t="s">
        <v>249</v>
      </c>
      <c r="C169" s="173" t="s">
        <v>250</v>
      </c>
      <c r="D169" s="174" t="s">
        <v>251</v>
      </c>
      <c r="E169" s="175">
        <v>1</v>
      </c>
      <c r="F169" s="175"/>
      <c r="G169" s="176">
        <f>E169*F169</f>
        <v>0</v>
      </c>
      <c r="O169" s="170">
        <v>2</v>
      </c>
      <c r="AA169" s="146">
        <v>1</v>
      </c>
      <c r="AB169" s="146">
        <v>1</v>
      </c>
      <c r="AC169" s="146">
        <v>1</v>
      </c>
      <c r="AZ169" s="146">
        <v>1</v>
      </c>
      <c r="BA169" s="146">
        <f>IF(AZ169=1,G169,0)</f>
        <v>0</v>
      </c>
      <c r="BB169" s="146">
        <f>IF(AZ169=2,G169,0)</f>
        <v>0</v>
      </c>
      <c r="BC169" s="146">
        <f>IF(AZ169=3,G169,0)</f>
        <v>0</v>
      </c>
      <c r="BD169" s="146">
        <f>IF(AZ169=4,G169,0)</f>
        <v>0</v>
      </c>
      <c r="BE169" s="146">
        <f>IF(AZ169=5,G169,0)</f>
        <v>0</v>
      </c>
      <c r="CA169" s="177">
        <v>1</v>
      </c>
      <c r="CB169" s="177">
        <v>1</v>
      </c>
      <c r="CZ169" s="146">
        <v>3.1800000000004E-3</v>
      </c>
    </row>
    <row r="170" spans="1:104" x14ac:dyDescent="0.2">
      <c r="A170" s="178"/>
      <c r="B170" s="180"/>
      <c r="C170" s="224" t="s">
        <v>75</v>
      </c>
      <c r="D170" s="225"/>
      <c r="E170" s="181">
        <v>1</v>
      </c>
      <c r="F170" s="182"/>
      <c r="G170" s="183"/>
      <c r="M170" s="179">
        <v>1</v>
      </c>
      <c r="O170" s="170"/>
    </row>
    <row r="171" spans="1:104" x14ac:dyDescent="0.2">
      <c r="A171" s="171">
        <v>51</v>
      </c>
      <c r="B171" s="172" t="s">
        <v>252</v>
      </c>
      <c r="C171" s="173" t="s">
        <v>253</v>
      </c>
      <c r="D171" s="174" t="s">
        <v>111</v>
      </c>
      <c r="E171" s="175">
        <v>1</v>
      </c>
      <c r="F171" s="175"/>
      <c r="G171" s="176">
        <f>E171*F171</f>
        <v>0</v>
      </c>
      <c r="O171" s="170">
        <v>2</v>
      </c>
      <c r="AA171" s="146">
        <v>1</v>
      </c>
      <c r="AB171" s="146">
        <v>1</v>
      </c>
      <c r="AC171" s="146">
        <v>1</v>
      </c>
      <c r="AZ171" s="146">
        <v>1</v>
      </c>
      <c r="BA171" s="146">
        <f>IF(AZ171=1,G171,0)</f>
        <v>0</v>
      </c>
      <c r="BB171" s="146">
        <f>IF(AZ171=2,G171,0)</f>
        <v>0</v>
      </c>
      <c r="BC171" s="146">
        <f>IF(AZ171=3,G171,0)</f>
        <v>0</v>
      </c>
      <c r="BD171" s="146">
        <f>IF(AZ171=4,G171,0)</f>
        <v>0</v>
      </c>
      <c r="BE171" s="146">
        <f>IF(AZ171=5,G171,0)</f>
        <v>0</v>
      </c>
      <c r="CA171" s="177">
        <v>1</v>
      </c>
      <c r="CB171" s="177">
        <v>1</v>
      </c>
      <c r="CZ171" s="146">
        <v>9.9999999999961197E-6</v>
      </c>
    </row>
    <row r="172" spans="1:104" x14ac:dyDescent="0.2">
      <c r="A172" s="178"/>
      <c r="B172" s="180"/>
      <c r="C172" s="224" t="s">
        <v>75</v>
      </c>
      <c r="D172" s="225"/>
      <c r="E172" s="181">
        <v>1</v>
      </c>
      <c r="F172" s="182"/>
      <c r="G172" s="183"/>
      <c r="M172" s="179">
        <v>1</v>
      </c>
      <c r="O172" s="170"/>
    </row>
    <row r="173" spans="1:104" x14ac:dyDescent="0.2">
      <c r="A173" s="171">
        <v>52</v>
      </c>
      <c r="B173" s="172" t="s">
        <v>254</v>
      </c>
      <c r="C173" s="173" t="s">
        <v>255</v>
      </c>
      <c r="D173" s="174" t="s">
        <v>251</v>
      </c>
      <c r="E173" s="175">
        <v>1</v>
      </c>
      <c r="F173" s="175"/>
      <c r="G173" s="176">
        <f>E173*F173</f>
        <v>0</v>
      </c>
      <c r="O173" s="170">
        <v>2</v>
      </c>
      <c r="AA173" s="146">
        <v>1</v>
      </c>
      <c r="AB173" s="146">
        <v>1</v>
      </c>
      <c r="AC173" s="146">
        <v>1</v>
      </c>
      <c r="AZ173" s="146">
        <v>1</v>
      </c>
      <c r="BA173" s="146">
        <f>IF(AZ173=1,G173,0)</f>
        <v>0</v>
      </c>
      <c r="BB173" s="146">
        <f>IF(AZ173=2,G173,0)</f>
        <v>0</v>
      </c>
      <c r="BC173" s="146">
        <f>IF(AZ173=3,G173,0)</f>
        <v>0</v>
      </c>
      <c r="BD173" s="146">
        <f>IF(AZ173=4,G173,0)</f>
        <v>0</v>
      </c>
      <c r="BE173" s="146">
        <f>IF(AZ173=5,G173,0)</f>
        <v>0</v>
      </c>
      <c r="CA173" s="177">
        <v>1</v>
      </c>
      <c r="CB173" s="177">
        <v>1</v>
      </c>
      <c r="CZ173" s="146">
        <v>0.14493999999990601</v>
      </c>
    </row>
    <row r="174" spans="1:104" x14ac:dyDescent="0.2">
      <c r="A174" s="178"/>
      <c r="B174" s="180"/>
      <c r="C174" s="224" t="s">
        <v>75</v>
      </c>
      <c r="D174" s="225"/>
      <c r="E174" s="181">
        <v>1</v>
      </c>
      <c r="F174" s="182"/>
      <c r="G174" s="183"/>
      <c r="M174" s="179">
        <v>1</v>
      </c>
      <c r="O174" s="170"/>
    </row>
    <row r="175" spans="1:104" x14ac:dyDescent="0.2">
      <c r="A175" s="171">
        <v>53</v>
      </c>
      <c r="B175" s="172" t="s">
        <v>256</v>
      </c>
      <c r="C175" s="173" t="s">
        <v>257</v>
      </c>
      <c r="D175" s="174" t="s">
        <v>251</v>
      </c>
      <c r="E175" s="175">
        <v>1</v>
      </c>
      <c r="F175" s="175"/>
      <c r="G175" s="176">
        <f>E175*F175</f>
        <v>0</v>
      </c>
      <c r="O175" s="170">
        <v>2</v>
      </c>
      <c r="AA175" s="146">
        <v>1</v>
      </c>
      <c r="AB175" s="146">
        <v>1</v>
      </c>
      <c r="AC175" s="146">
        <v>1</v>
      </c>
      <c r="AZ175" s="146">
        <v>1</v>
      </c>
      <c r="BA175" s="146">
        <f>IF(AZ175=1,G175,0)</f>
        <v>0</v>
      </c>
      <c r="BB175" s="146">
        <f>IF(AZ175=2,G175,0)</f>
        <v>0</v>
      </c>
      <c r="BC175" s="146">
        <f>IF(AZ175=3,G175,0)</f>
        <v>0</v>
      </c>
      <c r="BD175" s="146">
        <f>IF(AZ175=4,G175,0)</f>
        <v>0</v>
      </c>
      <c r="BE175" s="146">
        <f>IF(AZ175=5,G175,0)</f>
        <v>0</v>
      </c>
      <c r="CA175" s="177">
        <v>1</v>
      </c>
      <c r="CB175" s="177">
        <v>1</v>
      </c>
      <c r="CZ175" s="146">
        <v>1.17000000000047E-2</v>
      </c>
    </row>
    <row r="176" spans="1:104" x14ac:dyDescent="0.2">
      <c r="A176" s="178"/>
      <c r="B176" s="180"/>
      <c r="C176" s="224" t="s">
        <v>75</v>
      </c>
      <c r="D176" s="225"/>
      <c r="E176" s="181">
        <v>1</v>
      </c>
      <c r="F176" s="182"/>
      <c r="G176" s="183"/>
      <c r="M176" s="179">
        <v>1</v>
      </c>
      <c r="O176" s="170"/>
    </row>
    <row r="177" spans="1:104" ht="22.5" x14ac:dyDescent="0.2">
      <c r="A177" s="171">
        <v>54</v>
      </c>
      <c r="B177" s="172" t="s">
        <v>258</v>
      </c>
      <c r="C177" s="173" t="s">
        <v>259</v>
      </c>
      <c r="D177" s="174" t="s">
        <v>251</v>
      </c>
      <c r="E177" s="175">
        <v>1</v>
      </c>
      <c r="F177" s="175"/>
      <c r="G177" s="176">
        <f>E177*F177</f>
        <v>0</v>
      </c>
      <c r="O177" s="170">
        <v>2</v>
      </c>
      <c r="AA177" s="146">
        <v>12</v>
      </c>
      <c r="AB177" s="146">
        <v>0</v>
      </c>
      <c r="AC177" s="146">
        <v>78</v>
      </c>
      <c r="AZ177" s="146">
        <v>1</v>
      </c>
      <c r="BA177" s="146">
        <f>IF(AZ177=1,G177,0)</f>
        <v>0</v>
      </c>
      <c r="BB177" s="146">
        <f>IF(AZ177=2,G177,0)</f>
        <v>0</v>
      </c>
      <c r="BC177" s="146">
        <f>IF(AZ177=3,G177,0)</f>
        <v>0</v>
      </c>
      <c r="BD177" s="146">
        <f>IF(AZ177=4,G177,0)</f>
        <v>0</v>
      </c>
      <c r="BE177" s="146">
        <f>IF(AZ177=5,G177,0)</f>
        <v>0</v>
      </c>
      <c r="CA177" s="177">
        <v>12</v>
      </c>
      <c r="CB177" s="177">
        <v>0</v>
      </c>
      <c r="CZ177" s="146">
        <v>0</v>
      </c>
    </row>
    <row r="178" spans="1:104" x14ac:dyDescent="0.2">
      <c r="A178" s="178"/>
      <c r="B178" s="180"/>
      <c r="C178" s="224" t="s">
        <v>260</v>
      </c>
      <c r="D178" s="225"/>
      <c r="E178" s="181">
        <v>1</v>
      </c>
      <c r="F178" s="182"/>
      <c r="G178" s="183"/>
      <c r="M178" s="179" t="s">
        <v>260</v>
      </c>
      <c r="O178" s="170"/>
    </row>
    <row r="179" spans="1:104" x14ac:dyDescent="0.2">
      <c r="A179" s="171">
        <v>55</v>
      </c>
      <c r="B179" s="172" t="s">
        <v>261</v>
      </c>
      <c r="C179" s="173" t="s">
        <v>262</v>
      </c>
      <c r="D179" s="174" t="s">
        <v>251</v>
      </c>
      <c r="E179" s="175">
        <v>1</v>
      </c>
      <c r="F179" s="175"/>
      <c r="G179" s="176">
        <f>E179*F179</f>
        <v>0</v>
      </c>
      <c r="O179" s="170">
        <v>2</v>
      </c>
      <c r="AA179" s="146">
        <v>3</v>
      </c>
      <c r="AB179" s="146">
        <v>1</v>
      </c>
      <c r="AC179" s="146" t="s">
        <v>261</v>
      </c>
      <c r="AZ179" s="146">
        <v>1</v>
      </c>
      <c r="BA179" s="146">
        <f>IF(AZ179=1,G179,0)</f>
        <v>0</v>
      </c>
      <c r="BB179" s="146">
        <f>IF(AZ179=2,G179,0)</f>
        <v>0</v>
      </c>
      <c r="BC179" s="146">
        <f>IF(AZ179=3,G179,0)</f>
        <v>0</v>
      </c>
      <c r="BD179" s="146">
        <f>IF(AZ179=4,G179,0)</f>
        <v>0</v>
      </c>
      <c r="BE179" s="146">
        <f>IF(AZ179=5,G179,0)</f>
        <v>0</v>
      </c>
      <c r="CA179" s="177">
        <v>3</v>
      </c>
      <c r="CB179" s="177">
        <v>1</v>
      </c>
      <c r="CZ179" s="146">
        <v>2.0499999999998401E-2</v>
      </c>
    </row>
    <row r="180" spans="1:104" x14ac:dyDescent="0.2">
      <c r="A180" s="178"/>
      <c r="B180" s="180"/>
      <c r="C180" s="224" t="s">
        <v>75</v>
      </c>
      <c r="D180" s="225"/>
      <c r="E180" s="181">
        <v>1</v>
      </c>
      <c r="F180" s="182"/>
      <c r="G180" s="183"/>
      <c r="M180" s="179">
        <v>1</v>
      </c>
      <c r="O180" s="170"/>
    </row>
    <row r="181" spans="1:104" x14ac:dyDescent="0.2">
      <c r="A181" s="171">
        <v>56</v>
      </c>
      <c r="B181" s="172" t="s">
        <v>263</v>
      </c>
      <c r="C181" s="173" t="s">
        <v>264</v>
      </c>
      <c r="D181" s="174" t="s">
        <v>251</v>
      </c>
      <c r="E181" s="175">
        <v>1</v>
      </c>
      <c r="F181" s="175"/>
      <c r="G181" s="176">
        <f>E181*F181</f>
        <v>0</v>
      </c>
      <c r="O181" s="170">
        <v>2</v>
      </c>
      <c r="AA181" s="146">
        <v>3</v>
      </c>
      <c r="AB181" s="146">
        <v>1</v>
      </c>
      <c r="AC181" s="146">
        <v>55243111</v>
      </c>
      <c r="AZ181" s="146">
        <v>1</v>
      </c>
      <c r="BA181" s="146">
        <f>IF(AZ181=1,G181,0)</f>
        <v>0</v>
      </c>
      <c r="BB181" s="146">
        <f>IF(AZ181=2,G181,0)</f>
        <v>0</v>
      </c>
      <c r="BC181" s="146">
        <f>IF(AZ181=3,G181,0)</f>
        <v>0</v>
      </c>
      <c r="BD181" s="146">
        <f>IF(AZ181=4,G181,0)</f>
        <v>0</v>
      </c>
      <c r="BE181" s="146">
        <f>IF(AZ181=5,G181,0)</f>
        <v>0</v>
      </c>
      <c r="CA181" s="177">
        <v>3</v>
      </c>
      <c r="CB181" s="177">
        <v>1</v>
      </c>
      <c r="CZ181" s="146">
        <v>0.11800000000005199</v>
      </c>
    </row>
    <row r="182" spans="1:104" x14ac:dyDescent="0.2">
      <c r="A182" s="178"/>
      <c r="B182" s="180"/>
      <c r="C182" s="224" t="s">
        <v>265</v>
      </c>
      <c r="D182" s="225"/>
      <c r="E182" s="181">
        <v>1</v>
      </c>
      <c r="F182" s="182"/>
      <c r="G182" s="183"/>
      <c r="M182" s="179" t="s">
        <v>265</v>
      </c>
      <c r="O182" s="170"/>
    </row>
    <row r="183" spans="1:104" x14ac:dyDescent="0.2">
      <c r="A183" s="171">
        <v>57</v>
      </c>
      <c r="B183" s="172" t="s">
        <v>266</v>
      </c>
      <c r="C183" s="173" t="s">
        <v>267</v>
      </c>
      <c r="D183" s="174" t="s">
        <v>251</v>
      </c>
      <c r="E183" s="175">
        <v>1</v>
      </c>
      <c r="F183" s="175"/>
      <c r="G183" s="176">
        <f>E183*F183</f>
        <v>0</v>
      </c>
      <c r="O183" s="170">
        <v>2</v>
      </c>
      <c r="AA183" s="146">
        <v>3</v>
      </c>
      <c r="AB183" s="146">
        <v>1</v>
      </c>
      <c r="AC183" s="146">
        <v>55343910</v>
      </c>
      <c r="AZ183" s="146">
        <v>1</v>
      </c>
      <c r="BA183" s="146">
        <f>IF(AZ183=1,G183,0)</f>
        <v>0</v>
      </c>
      <c r="BB183" s="146">
        <f>IF(AZ183=2,G183,0)</f>
        <v>0</v>
      </c>
      <c r="BC183" s="146">
        <f>IF(AZ183=3,G183,0)</f>
        <v>0</v>
      </c>
      <c r="BD183" s="146">
        <f>IF(AZ183=4,G183,0)</f>
        <v>0</v>
      </c>
      <c r="BE183" s="146">
        <f>IF(AZ183=5,G183,0)</f>
        <v>0</v>
      </c>
      <c r="CA183" s="177">
        <v>3</v>
      </c>
      <c r="CB183" s="177">
        <v>1</v>
      </c>
      <c r="CZ183" s="146">
        <v>6.9999999999979003E-3</v>
      </c>
    </row>
    <row r="184" spans="1:104" x14ac:dyDescent="0.2">
      <c r="A184" s="178"/>
      <c r="B184" s="180"/>
      <c r="C184" s="224" t="s">
        <v>75</v>
      </c>
      <c r="D184" s="225"/>
      <c r="E184" s="181">
        <v>1</v>
      </c>
      <c r="F184" s="182"/>
      <c r="G184" s="183"/>
      <c r="M184" s="179">
        <v>1</v>
      </c>
      <c r="O184" s="170"/>
    </row>
    <row r="185" spans="1:104" x14ac:dyDescent="0.2">
      <c r="A185" s="171">
        <v>58</v>
      </c>
      <c r="B185" s="172" t="s">
        <v>268</v>
      </c>
      <c r="C185" s="173" t="s">
        <v>269</v>
      </c>
      <c r="D185" s="174" t="s">
        <v>251</v>
      </c>
      <c r="E185" s="175">
        <v>1</v>
      </c>
      <c r="F185" s="175"/>
      <c r="G185" s="176">
        <f>E185*F185</f>
        <v>0</v>
      </c>
      <c r="O185" s="170">
        <v>2</v>
      </c>
      <c r="AA185" s="146">
        <v>3</v>
      </c>
      <c r="AB185" s="146">
        <v>1</v>
      </c>
      <c r="AC185" s="146">
        <v>59223820</v>
      </c>
      <c r="AZ185" s="146">
        <v>1</v>
      </c>
      <c r="BA185" s="146">
        <f>IF(AZ185=1,G185,0)</f>
        <v>0</v>
      </c>
      <c r="BB185" s="146">
        <f>IF(AZ185=2,G185,0)</f>
        <v>0</v>
      </c>
      <c r="BC185" s="146">
        <f>IF(AZ185=3,G185,0)</f>
        <v>0</v>
      </c>
      <c r="BD185" s="146">
        <f>IF(AZ185=4,G185,0)</f>
        <v>0</v>
      </c>
      <c r="BE185" s="146">
        <f>IF(AZ185=5,G185,0)</f>
        <v>0</v>
      </c>
      <c r="CA185" s="177">
        <v>3</v>
      </c>
      <c r="CB185" s="177">
        <v>1</v>
      </c>
      <c r="CZ185" s="146">
        <v>8.69999999999891E-2</v>
      </c>
    </row>
    <row r="186" spans="1:104" x14ac:dyDescent="0.2">
      <c r="A186" s="178"/>
      <c r="B186" s="180"/>
      <c r="C186" s="224" t="s">
        <v>75</v>
      </c>
      <c r="D186" s="225"/>
      <c r="E186" s="181">
        <v>1</v>
      </c>
      <c r="F186" s="182"/>
      <c r="G186" s="183"/>
      <c r="M186" s="179">
        <v>1</v>
      </c>
      <c r="O186" s="170"/>
    </row>
    <row r="187" spans="1:104" x14ac:dyDescent="0.2">
      <c r="A187" s="171">
        <v>59</v>
      </c>
      <c r="B187" s="172" t="s">
        <v>270</v>
      </c>
      <c r="C187" s="173" t="s">
        <v>271</v>
      </c>
      <c r="D187" s="174" t="s">
        <v>251</v>
      </c>
      <c r="E187" s="175">
        <v>1</v>
      </c>
      <c r="F187" s="175"/>
      <c r="G187" s="176">
        <f>E187*F187</f>
        <v>0</v>
      </c>
      <c r="O187" s="170">
        <v>2</v>
      </c>
      <c r="AA187" s="146">
        <v>3</v>
      </c>
      <c r="AB187" s="146">
        <v>1</v>
      </c>
      <c r="AC187" s="146">
        <v>59223821</v>
      </c>
      <c r="AZ187" s="146">
        <v>1</v>
      </c>
      <c r="BA187" s="146">
        <f>IF(AZ187=1,G187,0)</f>
        <v>0</v>
      </c>
      <c r="BB187" s="146">
        <f>IF(AZ187=2,G187,0)</f>
        <v>0</v>
      </c>
      <c r="BC187" s="146">
        <f>IF(AZ187=3,G187,0)</f>
        <v>0</v>
      </c>
      <c r="BD187" s="146">
        <f>IF(AZ187=4,G187,0)</f>
        <v>0</v>
      </c>
      <c r="BE187" s="146">
        <f>IF(AZ187=5,G187,0)</f>
        <v>0</v>
      </c>
      <c r="CA187" s="177">
        <v>3</v>
      </c>
      <c r="CB187" s="177">
        <v>1</v>
      </c>
      <c r="CZ187" s="146">
        <v>0.102999999999952</v>
      </c>
    </row>
    <row r="188" spans="1:104" x14ac:dyDescent="0.2">
      <c r="A188" s="178"/>
      <c r="B188" s="180"/>
      <c r="C188" s="224" t="s">
        <v>75</v>
      </c>
      <c r="D188" s="225"/>
      <c r="E188" s="181">
        <v>1</v>
      </c>
      <c r="F188" s="182"/>
      <c r="G188" s="183"/>
      <c r="M188" s="179">
        <v>1</v>
      </c>
      <c r="O188" s="170"/>
    </row>
    <row r="189" spans="1:104" x14ac:dyDescent="0.2">
      <c r="A189" s="171">
        <v>60</v>
      </c>
      <c r="B189" s="172" t="s">
        <v>272</v>
      </c>
      <c r="C189" s="173" t="s">
        <v>273</v>
      </c>
      <c r="D189" s="174" t="s">
        <v>251</v>
      </c>
      <c r="E189" s="175">
        <v>1</v>
      </c>
      <c r="F189" s="175"/>
      <c r="G189" s="176">
        <f>E189*F189</f>
        <v>0</v>
      </c>
      <c r="O189" s="170">
        <v>2</v>
      </c>
      <c r="AA189" s="146">
        <v>3</v>
      </c>
      <c r="AB189" s="146">
        <v>1</v>
      </c>
      <c r="AC189" s="146">
        <v>59223823</v>
      </c>
      <c r="AZ189" s="146">
        <v>1</v>
      </c>
      <c r="BA189" s="146">
        <f>IF(AZ189=1,G189,0)</f>
        <v>0</v>
      </c>
      <c r="BB189" s="146">
        <f>IF(AZ189=2,G189,0)</f>
        <v>0</v>
      </c>
      <c r="BC189" s="146">
        <f>IF(AZ189=3,G189,0)</f>
        <v>0</v>
      </c>
      <c r="BD189" s="146">
        <f>IF(AZ189=4,G189,0)</f>
        <v>0</v>
      </c>
      <c r="BE189" s="146">
        <f>IF(AZ189=5,G189,0)</f>
        <v>0</v>
      </c>
      <c r="CA189" s="177">
        <v>3</v>
      </c>
      <c r="CB189" s="177">
        <v>1</v>
      </c>
      <c r="CZ189" s="146">
        <v>0.174999999999955</v>
      </c>
    </row>
    <row r="190" spans="1:104" x14ac:dyDescent="0.2">
      <c r="A190" s="178"/>
      <c r="B190" s="180"/>
      <c r="C190" s="224" t="s">
        <v>75</v>
      </c>
      <c r="D190" s="225"/>
      <c r="E190" s="181">
        <v>1</v>
      </c>
      <c r="F190" s="182"/>
      <c r="G190" s="183"/>
      <c r="M190" s="179">
        <v>1</v>
      </c>
      <c r="O190" s="170"/>
    </row>
    <row r="191" spans="1:104" x14ac:dyDescent="0.2">
      <c r="A191" s="171">
        <v>61</v>
      </c>
      <c r="B191" s="172" t="s">
        <v>274</v>
      </c>
      <c r="C191" s="173" t="s">
        <v>275</v>
      </c>
      <c r="D191" s="174" t="s">
        <v>251</v>
      </c>
      <c r="E191" s="175">
        <v>1</v>
      </c>
      <c r="F191" s="175"/>
      <c r="G191" s="176">
        <f>E191*F191</f>
        <v>0</v>
      </c>
      <c r="O191" s="170">
        <v>2</v>
      </c>
      <c r="AA191" s="146">
        <v>3</v>
      </c>
      <c r="AB191" s="146">
        <v>1</v>
      </c>
      <c r="AC191" s="146">
        <v>59223824</v>
      </c>
      <c r="AZ191" s="146">
        <v>1</v>
      </c>
      <c r="BA191" s="146">
        <f>IF(AZ191=1,G191,0)</f>
        <v>0</v>
      </c>
      <c r="BB191" s="146">
        <f>IF(AZ191=2,G191,0)</f>
        <v>0</v>
      </c>
      <c r="BC191" s="146">
        <f>IF(AZ191=3,G191,0)</f>
        <v>0</v>
      </c>
      <c r="BD191" s="146">
        <f>IF(AZ191=4,G191,0)</f>
        <v>0</v>
      </c>
      <c r="BE191" s="146">
        <f>IF(AZ191=5,G191,0)</f>
        <v>0</v>
      </c>
      <c r="CA191" s="177">
        <v>3</v>
      </c>
      <c r="CB191" s="177">
        <v>1</v>
      </c>
      <c r="CZ191" s="146">
        <v>0.17000000000007301</v>
      </c>
    </row>
    <row r="192" spans="1:104" x14ac:dyDescent="0.2">
      <c r="A192" s="178"/>
      <c r="B192" s="180"/>
      <c r="C192" s="224" t="s">
        <v>75</v>
      </c>
      <c r="D192" s="225"/>
      <c r="E192" s="181">
        <v>1</v>
      </c>
      <c r="F192" s="182"/>
      <c r="G192" s="183"/>
      <c r="M192" s="179">
        <v>1</v>
      </c>
      <c r="O192" s="170"/>
    </row>
    <row r="193" spans="1:104" x14ac:dyDescent="0.2">
      <c r="A193" s="171">
        <v>62</v>
      </c>
      <c r="B193" s="172" t="s">
        <v>276</v>
      </c>
      <c r="C193" s="173" t="s">
        <v>277</v>
      </c>
      <c r="D193" s="174" t="s">
        <v>251</v>
      </c>
      <c r="E193" s="175">
        <v>1</v>
      </c>
      <c r="F193" s="175"/>
      <c r="G193" s="176">
        <f>E193*F193</f>
        <v>0</v>
      </c>
      <c r="O193" s="170">
        <v>2</v>
      </c>
      <c r="AA193" s="146">
        <v>3</v>
      </c>
      <c r="AB193" s="146">
        <v>1</v>
      </c>
      <c r="AC193" s="146">
        <v>59223825</v>
      </c>
      <c r="AZ193" s="146">
        <v>1</v>
      </c>
      <c r="BA193" s="146">
        <f>IF(AZ193=1,G193,0)</f>
        <v>0</v>
      </c>
      <c r="BB193" s="146">
        <f>IF(AZ193=2,G193,0)</f>
        <v>0</v>
      </c>
      <c r="BC193" s="146">
        <f>IF(AZ193=3,G193,0)</f>
        <v>0</v>
      </c>
      <c r="BD193" s="146">
        <f>IF(AZ193=4,G193,0)</f>
        <v>0</v>
      </c>
      <c r="BE193" s="146">
        <f>IF(AZ193=5,G193,0)</f>
        <v>0</v>
      </c>
      <c r="CA193" s="177">
        <v>3</v>
      </c>
      <c r="CB193" s="177">
        <v>1</v>
      </c>
      <c r="CZ193" s="146">
        <v>6.0000000000002301E-2</v>
      </c>
    </row>
    <row r="194" spans="1:104" x14ac:dyDescent="0.2">
      <c r="A194" s="178"/>
      <c r="B194" s="180"/>
      <c r="C194" s="224" t="s">
        <v>75</v>
      </c>
      <c r="D194" s="225"/>
      <c r="E194" s="181">
        <v>1</v>
      </c>
      <c r="F194" s="182"/>
      <c r="G194" s="183"/>
      <c r="M194" s="179">
        <v>1</v>
      </c>
      <c r="O194" s="170"/>
    </row>
    <row r="195" spans="1:104" x14ac:dyDescent="0.2">
      <c r="A195" s="171">
        <v>63</v>
      </c>
      <c r="B195" s="172" t="s">
        <v>278</v>
      </c>
      <c r="C195" s="173" t="s">
        <v>279</v>
      </c>
      <c r="D195" s="174" t="s">
        <v>251</v>
      </c>
      <c r="E195" s="175">
        <v>1</v>
      </c>
      <c r="F195" s="175"/>
      <c r="G195" s="176">
        <f>E195*F195</f>
        <v>0</v>
      </c>
      <c r="O195" s="170">
        <v>2</v>
      </c>
      <c r="AA195" s="146">
        <v>3</v>
      </c>
      <c r="AB195" s="146">
        <v>1</v>
      </c>
      <c r="AC195" s="146">
        <v>59223826</v>
      </c>
      <c r="AZ195" s="146">
        <v>1</v>
      </c>
      <c r="BA195" s="146">
        <f>IF(AZ195=1,G195,0)</f>
        <v>0</v>
      </c>
      <c r="BB195" s="146">
        <f>IF(AZ195=2,G195,0)</f>
        <v>0</v>
      </c>
      <c r="BC195" s="146">
        <f>IF(AZ195=3,G195,0)</f>
        <v>0</v>
      </c>
      <c r="BD195" s="146">
        <f>IF(AZ195=4,G195,0)</f>
        <v>0</v>
      </c>
      <c r="BE195" s="146">
        <f>IF(AZ195=5,G195,0)</f>
        <v>0</v>
      </c>
      <c r="CA195" s="177">
        <v>3</v>
      </c>
      <c r="CB195" s="177">
        <v>1</v>
      </c>
      <c r="CZ195" s="146">
        <v>0.12000000000000501</v>
      </c>
    </row>
    <row r="196" spans="1:104" x14ac:dyDescent="0.2">
      <c r="A196" s="178"/>
      <c r="B196" s="180"/>
      <c r="C196" s="224" t="s">
        <v>75</v>
      </c>
      <c r="D196" s="225"/>
      <c r="E196" s="181">
        <v>1</v>
      </c>
      <c r="F196" s="182"/>
      <c r="G196" s="183"/>
      <c r="M196" s="179">
        <v>1</v>
      </c>
      <c r="O196" s="170"/>
    </row>
    <row r="197" spans="1:104" x14ac:dyDescent="0.2">
      <c r="A197" s="184"/>
      <c r="B197" s="185" t="s">
        <v>77</v>
      </c>
      <c r="C197" s="186" t="str">
        <f>CONCATENATE(B168," ",C168)</f>
        <v>8 Trubní vedení</v>
      </c>
      <c r="D197" s="187"/>
      <c r="E197" s="188"/>
      <c r="F197" s="189"/>
      <c r="G197" s="190">
        <f>SUM(G168:G196)</f>
        <v>0</v>
      </c>
      <c r="O197" s="170">
        <v>4</v>
      </c>
      <c r="BA197" s="191">
        <f>SUM(BA168:BA196)</f>
        <v>0</v>
      </c>
      <c r="BB197" s="191">
        <f>SUM(BB168:BB196)</f>
        <v>0</v>
      </c>
      <c r="BC197" s="191">
        <f>SUM(BC168:BC196)</f>
        <v>0</v>
      </c>
      <c r="BD197" s="191">
        <f>SUM(BD168:BD196)</f>
        <v>0</v>
      </c>
      <c r="BE197" s="191">
        <f>SUM(BE168:BE196)</f>
        <v>0</v>
      </c>
    </row>
    <row r="198" spans="1:104" x14ac:dyDescent="0.2">
      <c r="A198" s="163" t="s">
        <v>74</v>
      </c>
      <c r="B198" s="164" t="s">
        <v>280</v>
      </c>
      <c r="C198" s="165" t="s">
        <v>281</v>
      </c>
      <c r="D198" s="166"/>
      <c r="E198" s="167"/>
      <c r="F198" s="167"/>
      <c r="G198" s="168"/>
      <c r="H198" s="169"/>
      <c r="I198" s="169"/>
      <c r="O198" s="170">
        <v>1</v>
      </c>
    </row>
    <row r="199" spans="1:104" x14ac:dyDescent="0.2">
      <c r="A199" s="171">
        <v>64</v>
      </c>
      <c r="B199" s="172" t="s">
        <v>282</v>
      </c>
      <c r="C199" s="173" t="s">
        <v>283</v>
      </c>
      <c r="D199" s="174" t="s">
        <v>251</v>
      </c>
      <c r="E199" s="175">
        <v>5</v>
      </c>
      <c r="F199" s="175"/>
      <c r="G199" s="176">
        <f>E199*F199</f>
        <v>0</v>
      </c>
      <c r="O199" s="170">
        <v>2</v>
      </c>
      <c r="AA199" s="146">
        <v>1</v>
      </c>
      <c r="AB199" s="146">
        <v>1</v>
      </c>
      <c r="AC199" s="146">
        <v>1</v>
      </c>
      <c r="AZ199" s="146">
        <v>1</v>
      </c>
      <c r="BA199" s="146">
        <f>IF(AZ199=1,G199,0)</f>
        <v>0</v>
      </c>
      <c r="BB199" s="146">
        <f>IF(AZ199=2,G199,0)</f>
        <v>0</v>
      </c>
      <c r="BC199" s="146">
        <f>IF(AZ199=3,G199,0)</f>
        <v>0</v>
      </c>
      <c r="BD199" s="146">
        <f>IF(AZ199=4,G199,0)</f>
        <v>0</v>
      </c>
      <c r="BE199" s="146">
        <f>IF(AZ199=5,G199,0)</f>
        <v>0</v>
      </c>
      <c r="CA199" s="177">
        <v>1</v>
      </c>
      <c r="CB199" s="177">
        <v>1</v>
      </c>
      <c r="CZ199" s="146">
        <v>0.25</v>
      </c>
    </row>
    <row r="200" spans="1:104" x14ac:dyDescent="0.2">
      <c r="A200" s="178"/>
      <c r="B200" s="180"/>
      <c r="C200" s="224" t="s">
        <v>209</v>
      </c>
      <c r="D200" s="225"/>
      <c r="E200" s="181">
        <v>5</v>
      </c>
      <c r="F200" s="182"/>
      <c r="G200" s="183"/>
      <c r="M200" s="179">
        <v>5</v>
      </c>
      <c r="O200" s="170"/>
    </row>
    <row r="201" spans="1:104" x14ac:dyDescent="0.2">
      <c r="A201" s="171">
        <v>65</v>
      </c>
      <c r="B201" s="172" t="s">
        <v>284</v>
      </c>
      <c r="C201" s="173" t="s">
        <v>285</v>
      </c>
      <c r="D201" s="174" t="s">
        <v>83</v>
      </c>
      <c r="E201" s="175">
        <v>4</v>
      </c>
      <c r="F201" s="175"/>
      <c r="G201" s="176">
        <f>E201*F201</f>
        <v>0</v>
      </c>
      <c r="O201" s="170">
        <v>2</v>
      </c>
      <c r="AA201" s="146">
        <v>1</v>
      </c>
      <c r="AB201" s="146">
        <v>1</v>
      </c>
      <c r="AC201" s="146">
        <v>1</v>
      </c>
      <c r="AZ201" s="146">
        <v>1</v>
      </c>
      <c r="BA201" s="146">
        <f>IF(AZ201=1,G201,0)</f>
        <v>0</v>
      </c>
      <c r="BB201" s="146">
        <f>IF(AZ201=2,G201,0)</f>
        <v>0</v>
      </c>
      <c r="BC201" s="146">
        <f>IF(AZ201=3,G201,0)</f>
        <v>0</v>
      </c>
      <c r="BD201" s="146">
        <f>IF(AZ201=4,G201,0)</f>
        <v>0</v>
      </c>
      <c r="BE201" s="146">
        <f>IF(AZ201=5,G201,0)</f>
        <v>0</v>
      </c>
      <c r="CA201" s="177">
        <v>1</v>
      </c>
      <c r="CB201" s="177">
        <v>1</v>
      </c>
      <c r="CZ201" s="146">
        <v>7.5999999999964995E-4</v>
      </c>
    </row>
    <row r="202" spans="1:104" x14ac:dyDescent="0.2">
      <c r="A202" s="178"/>
      <c r="B202" s="180"/>
      <c r="C202" s="224" t="s">
        <v>286</v>
      </c>
      <c r="D202" s="225"/>
      <c r="E202" s="181">
        <v>4</v>
      </c>
      <c r="F202" s="182"/>
      <c r="G202" s="183"/>
      <c r="M202" s="179" t="s">
        <v>286</v>
      </c>
      <c r="O202" s="170"/>
    </row>
    <row r="203" spans="1:104" x14ac:dyDescent="0.2">
      <c r="A203" s="178"/>
      <c r="B203" s="180"/>
      <c r="C203" s="224" t="s">
        <v>88</v>
      </c>
      <c r="D203" s="225"/>
      <c r="E203" s="181">
        <v>0</v>
      </c>
      <c r="F203" s="182"/>
      <c r="G203" s="183"/>
      <c r="M203" s="179" t="s">
        <v>88</v>
      </c>
      <c r="O203" s="170"/>
    </row>
    <row r="204" spans="1:104" x14ac:dyDescent="0.2">
      <c r="A204" s="171">
        <v>66</v>
      </c>
      <c r="B204" s="172" t="s">
        <v>287</v>
      </c>
      <c r="C204" s="173" t="s">
        <v>288</v>
      </c>
      <c r="D204" s="174" t="s">
        <v>83</v>
      </c>
      <c r="E204" s="175">
        <v>4</v>
      </c>
      <c r="F204" s="175"/>
      <c r="G204" s="176">
        <f>E204*F204</f>
        <v>0</v>
      </c>
      <c r="O204" s="170">
        <v>2</v>
      </c>
      <c r="AA204" s="146">
        <v>1</v>
      </c>
      <c r="AB204" s="146">
        <v>1</v>
      </c>
      <c r="AC204" s="146">
        <v>1</v>
      </c>
      <c r="AZ204" s="146">
        <v>1</v>
      </c>
      <c r="BA204" s="146">
        <f>IF(AZ204=1,G204,0)</f>
        <v>0</v>
      </c>
      <c r="BB204" s="146">
        <f>IF(AZ204=2,G204,0)</f>
        <v>0</v>
      </c>
      <c r="BC204" s="146">
        <f>IF(AZ204=3,G204,0)</f>
        <v>0</v>
      </c>
      <c r="BD204" s="146">
        <f>IF(AZ204=4,G204,0)</f>
        <v>0</v>
      </c>
      <c r="BE204" s="146">
        <f>IF(AZ204=5,G204,0)</f>
        <v>0</v>
      </c>
      <c r="CA204" s="177">
        <v>1</v>
      </c>
      <c r="CB204" s="177">
        <v>1</v>
      </c>
      <c r="CZ204" s="146">
        <v>0</v>
      </c>
    </row>
    <row r="205" spans="1:104" x14ac:dyDescent="0.2">
      <c r="A205" s="178"/>
      <c r="B205" s="180"/>
      <c r="C205" s="224" t="s">
        <v>289</v>
      </c>
      <c r="D205" s="225"/>
      <c r="E205" s="181">
        <v>4</v>
      </c>
      <c r="F205" s="182"/>
      <c r="G205" s="183"/>
      <c r="M205" s="179">
        <v>4</v>
      </c>
      <c r="O205" s="170"/>
    </row>
    <row r="206" spans="1:104" x14ac:dyDescent="0.2">
      <c r="A206" s="178"/>
      <c r="B206" s="180"/>
      <c r="C206" s="224" t="s">
        <v>290</v>
      </c>
      <c r="D206" s="225"/>
      <c r="E206" s="181">
        <v>0</v>
      </c>
      <c r="F206" s="182"/>
      <c r="G206" s="183"/>
      <c r="M206" s="179" t="s">
        <v>290</v>
      </c>
      <c r="O206" s="170"/>
    </row>
    <row r="207" spans="1:104" x14ac:dyDescent="0.2">
      <c r="A207" s="171">
        <v>67</v>
      </c>
      <c r="B207" s="172" t="s">
        <v>291</v>
      </c>
      <c r="C207" s="173" t="s">
        <v>292</v>
      </c>
      <c r="D207" s="174" t="s">
        <v>111</v>
      </c>
      <c r="E207" s="175">
        <v>158</v>
      </c>
      <c r="F207" s="175"/>
      <c r="G207" s="176">
        <f>E207*F207</f>
        <v>0</v>
      </c>
      <c r="O207" s="170">
        <v>2</v>
      </c>
      <c r="AA207" s="146">
        <v>1</v>
      </c>
      <c r="AB207" s="146">
        <v>1</v>
      </c>
      <c r="AC207" s="146">
        <v>1</v>
      </c>
      <c r="AZ207" s="146">
        <v>1</v>
      </c>
      <c r="BA207" s="146">
        <f>IF(AZ207=1,G207,0)</f>
        <v>0</v>
      </c>
      <c r="BB207" s="146">
        <f>IF(AZ207=2,G207,0)</f>
        <v>0</v>
      </c>
      <c r="BC207" s="146">
        <f>IF(AZ207=3,G207,0)</f>
        <v>0</v>
      </c>
      <c r="BD207" s="146">
        <f>IF(AZ207=4,G207,0)</f>
        <v>0</v>
      </c>
      <c r="BE207" s="146">
        <f>IF(AZ207=5,G207,0)</f>
        <v>0</v>
      </c>
      <c r="CA207" s="177">
        <v>1</v>
      </c>
      <c r="CB207" s="177">
        <v>1</v>
      </c>
      <c r="CZ207" s="146">
        <v>0.144240000000082</v>
      </c>
    </row>
    <row r="208" spans="1:104" x14ac:dyDescent="0.2">
      <c r="A208" s="178"/>
      <c r="B208" s="180"/>
      <c r="C208" s="224" t="s">
        <v>293</v>
      </c>
      <c r="D208" s="225"/>
      <c r="E208" s="181">
        <v>60</v>
      </c>
      <c r="F208" s="182"/>
      <c r="G208" s="183"/>
      <c r="M208" s="179" t="s">
        <v>293</v>
      </c>
      <c r="O208" s="170"/>
    </row>
    <row r="209" spans="1:104" x14ac:dyDescent="0.2">
      <c r="A209" s="178"/>
      <c r="B209" s="180"/>
      <c r="C209" s="224" t="s">
        <v>294</v>
      </c>
      <c r="D209" s="225"/>
      <c r="E209" s="181">
        <v>98</v>
      </c>
      <c r="F209" s="182"/>
      <c r="G209" s="183"/>
      <c r="M209" s="179" t="s">
        <v>294</v>
      </c>
      <c r="O209" s="170"/>
    </row>
    <row r="210" spans="1:104" x14ac:dyDescent="0.2">
      <c r="A210" s="178"/>
      <c r="B210" s="180"/>
      <c r="C210" s="224" t="s">
        <v>205</v>
      </c>
      <c r="D210" s="225"/>
      <c r="E210" s="181">
        <v>0</v>
      </c>
      <c r="F210" s="182"/>
      <c r="G210" s="183"/>
      <c r="M210" s="179" t="s">
        <v>205</v>
      </c>
      <c r="O210" s="170"/>
    </row>
    <row r="211" spans="1:104" x14ac:dyDescent="0.2">
      <c r="A211" s="171">
        <v>68</v>
      </c>
      <c r="B211" s="172" t="s">
        <v>295</v>
      </c>
      <c r="C211" s="173" t="s">
        <v>296</v>
      </c>
      <c r="D211" s="174" t="s">
        <v>111</v>
      </c>
      <c r="E211" s="175">
        <v>36</v>
      </c>
      <c r="F211" s="175"/>
      <c r="G211" s="176">
        <f>E211*F211</f>
        <v>0</v>
      </c>
      <c r="O211" s="170">
        <v>2</v>
      </c>
      <c r="AA211" s="146">
        <v>1</v>
      </c>
      <c r="AB211" s="146">
        <v>1</v>
      </c>
      <c r="AC211" s="146">
        <v>1</v>
      </c>
      <c r="AZ211" s="146">
        <v>1</v>
      </c>
      <c r="BA211" s="146">
        <f>IF(AZ211=1,G211,0)</f>
        <v>0</v>
      </c>
      <c r="BB211" s="146">
        <f>IF(AZ211=2,G211,0)</f>
        <v>0</v>
      </c>
      <c r="BC211" s="146">
        <f>IF(AZ211=3,G211,0)</f>
        <v>0</v>
      </c>
      <c r="BD211" s="146">
        <f>IF(AZ211=4,G211,0)</f>
        <v>0</v>
      </c>
      <c r="BE211" s="146">
        <f>IF(AZ211=5,G211,0)</f>
        <v>0</v>
      </c>
      <c r="CA211" s="177">
        <v>1</v>
      </c>
      <c r="CB211" s="177">
        <v>1</v>
      </c>
      <c r="CZ211" s="146">
        <v>1.9999999999992199E-5</v>
      </c>
    </row>
    <row r="212" spans="1:104" x14ac:dyDescent="0.2">
      <c r="A212" s="178"/>
      <c r="B212" s="180"/>
      <c r="C212" s="224" t="s">
        <v>297</v>
      </c>
      <c r="D212" s="225"/>
      <c r="E212" s="181">
        <v>36</v>
      </c>
      <c r="F212" s="182"/>
      <c r="G212" s="183"/>
      <c r="M212" s="179" t="s">
        <v>297</v>
      </c>
      <c r="O212" s="170"/>
    </row>
    <row r="213" spans="1:104" x14ac:dyDescent="0.2">
      <c r="A213" s="171">
        <v>69</v>
      </c>
      <c r="B213" s="172" t="s">
        <v>298</v>
      </c>
      <c r="C213" s="173" t="s">
        <v>299</v>
      </c>
      <c r="D213" s="174" t="s">
        <v>111</v>
      </c>
      <c r="E213" s="175">
        <v>36</v>
      </c>
      <c r="F213" s="175"/>
      <c r="G213" s="176">
        <f>E213*F213</f>
        <v>0</v>
      </c>
      <c r="O213" s="170">
        <v>2</v>
      </c>
      <c r="AA213" s="146">
        <v>1</v>
      </c>
      <c r="AB213" s="146">
        <v>1</v>
      </c>
      <c r="AC213" s="146">
        <v>1</v>
      </c>
      <c r="AZ213" s="146">
        <v>1</v>
      </c>
      <c r="BA213" s="146">
        <f>IF(AZ213=1,G213,0)</f>
        <v>0</v>
      </c>
      <c r="BB213" s="146">
        <f>IF(AZ213=2,G213,0)</f>
        <v>0</v>
      </c>
      <c r="BC213" s="146">
        <f>IF(AZ213=3,G213,0)</f>
        <v>0</v>
      </c>
      <c r="BD213" s="146">
        <f>IF(AZ213=4,G213,0)</f>
        <v>0</v>
      </c>
      <c r="BE213" s="146">
        <f>IF(AZ213=5,G213,0)</f>
        <v>0</v>
      </c>
      <c r="CA213" s="177">
        <v>1</v>
      </c>
      <c r="CB213" s="177">
        <v>1</v>
      </c>
      <c r="CZ213" s="146">
        <v>0</v>
      </c>
    </row>
    <row r="214" spans="1:104" x14ac:dyDescent="0.2">
      <c r="A214" s="178"/>
      <c r="B214" s="180"/>
      <c r="C214" s="224" t="s">
        <v>300</v>
      </c>
      <c r="D214" s="225"/>
      <c r="E214" s="181">
        <v>36</v>
      </c>
      <c r="F214" s="182"/>
      <c r="G214" s="183"/>
      <c r="M214" s="179">
        <v>36</v>
      </c>
      <c r="O214" s="170"/>
    </row>
    <row r="215" spans="1:104" x14ac:dyDescent="0.2">
      <c r="A215" s="178"/>
      <c r="B215" s="180"/>
      <c r="C215" s="224" t="s">
        <v>88</v>
      </c>
      <c r="D215" s="225"/>
      <c r="E215" s="181">
        <v>0</v>
      </c>
      <c r="F215" s="182"/>
      <c r="G215" s="183"/>
      <c r="M215" s="179" t="s">
        <v>88</v>
      </c>
      <c r="O215" s="170"/>
    </row>
    <row r="216" spans="1:104" x14ac:dyDescent="0.2">
      <c r="A216" s="171">
        <v>70</v>
      </c>
      <c r="B216" s="172" t="s">
        <v>301</v>
      </c>
      <c r="C216" s="173" t="s">
        <v>302</v>
      </c>
      <c r="D216" s="174" t="s">
        <v>83</v>
      </c>
      <c r="E216" s="175">
        <v>1.2</v>
      </c>
      <c r="F216" s="175"/>
      <c r="G216" s="176">
        <f>E216*F216</f>
        <v>0</v>
      </c>
      <c r="O216" s="170">
        <v>2</v>
      </c>
      <c r="AA216" s="146">
        <v>1</v>
      </c>
      <c r="AB216" s="146">
        <v>1</v>
      </c>
      <c r="AC216" s="146">
        <v>1</v>
      </c>
      <c r="AZ216" s="146">
        <v>1</v>
      </c>
      <c r="BA216" s="146">
        <f>IF(AZ216=1,G216,0)</f>
        <v>0</v>
      </c>
      <c r="BB216" s="146">
        <f>IF(AZ216=2,G216,0)</f>
        <v>0</v>
      </c>
      <c r="BC216" s="146">
        <f>IF(AZ216=3,G216,0)</f>
        <v>0</v>
      </c>
      <c r="BD216" s="146">
        <f>IF(AZ216=4,G216,0)</f>
        <v>0</v>
      </c>
      <c r="BE216" s="146">
        <f>IF(AZ216=5,G216,0)</f>
        <v>0</v>
      </c>
      <c r="CA216" s="177">
        <v>1</v>
      </c>
      <c r="CB216" s="177">
        <v>1</v>
      </c>
      <c r="CZ216" s="146">
        <v>5.4000000000016301E-3</v>
      </c>
    </row>
    <row r="217" spans="1:104" x14ac:dyDescent="0.2">
      <c r="A217" s="178"/>
      <c r="B217" s="180"/>
      <c r="C217" s="224" t="s">
        <v>303</v>
      </c>
      <c r="D217" s="225"/>
      <c r="E217" s="181">
        <v>1.2</v>
      </c>
      <c r="F217" s="182"/>
      <c r="G217" s="183"/>
      <c r="M217" s="179" t="s">
        <v>303</v>
      </c>
      <c r="O217" s="170"/>
    </row>
    <row r="218" spans="1:104" x14ac:dyDescent="0.2">
      <c r="A218" s="178"/>
      <c r="B218" s="180"/>
      <c r="C218" s="224" t="s">
        <v>88</v>
      </c>
      <c r="D218" s="225"/>
      <c r="E218" s="181">
        <v>0</v>
      </c>
      <c r="F218" s="182"/>
      <c r="G218" s="183"/>
      <c r="M218" s="179" t="s">
        <v>88</v>
      </c>
      <c r="O218" s="170"/>
    </row>
    <row r="219" spans="1:104" x14ac:dyDescent="0.2">
      <c r="A219" s="171">
        <v>71</v>
      </c>
      <c r="B219" s="172" t="s">
        <v>304</v>
      </c>
      <c r="C219" s="173" t="s">
        <v>305</v>
      </c>
      <c r="D219" s="174" t="s">
        <v>306</v>
      </c>
      <c r="E219" s="175">
        <v>2.16</v>
      </c>
      <c r="F219" s="175"/>
      <c r="G219" s="176">
        <f>E219*F219</f>
        <v>0</v>
      </c>
      <c r="O219" s="170">
        <v>2</v>
      </c>
      <c r="AA219" s="146">
        <v>12</v>
      </c>
      <c r="AB219" s="146">
        <v>0</v>
      </c>
      <c r="AC219" s="146">
        <v>4</v>
      </c>
      <c r="AZ219" s="146">
        <v>1</v>
      </c>
      <c r="BA219" s="146">
        <f>IF(AZ219=1,G219,0)</f>
        <v>0</v>
      </c>
      <c r="BB219" s="146">
        <f>IF(AZ219=2,G219,0)</f>
        <v>0</v>
      </c>
      <c r="BC219" s="146">
        <f>IF(AZ219=3,G219,0)</f>
        <v>0</v>
      </c>
      <c r="BD219" s="146">
        <f>IF(AZ219=4,G219,0)</f>
        <v>0</v>
      </c>
      <c r="BE219" s="146">
        <f>IF(AZ219=5,G219,0)</f>
        <v>0</v>
      </c>
      <c r="CA219" s="177">
        <v>12</v>
      </c>
      <c r="CB219" s="177">
        <v>0</v>
      </c>
      <c r="CZ219" s="146">
        <v>0</v>
      </c>
    </row>
    <row r="220" spans="1:104" x14ac:dyDescent="0.2">
      <c r="A220" s="178"/>
      <c r="B220" s="180"/>
      <c r="C220" s="224" t="s">
        <v>307</v>
      </c>
      <c r="D220" s="225"/>
      <c r="E220" s="181">
        <v>2.16</v>
      </c>
      <c r="F220" s="182"/>
      <c r="G220" s="183"/>
      <c r="M220" s="179" t="s">
        <v>307</v>
      </c>
      <c r="O220" s="170"/>
    </row>
    <row r="221" spans="1:104" x14ac:dyDescent="0.2">
      <c r="A221" s="171">
        <v>72</v>
      </c>
      <c r="B221" s="172" t="s">
        <v>308</v>
      </c>
      <c r="C221" s="173" t="s">
        <v>309</v>
      </c>
      <c r="D221" s="174" t="s">
        <v>251</v>
      </c>
      <c r="E221" s="175">
        <v>3</v>
      </c>
      <c r="F221" s="175"/>
      <c r="G221" s="176">
        <f>E221*F221</f>
        <v>0</v>
      </c>
      <c r="O221" s="170">
        <v>2</v>
      </c>
      <c r="AA221" s="146">
        <v>3</v>
      </c>
      <c r="AB221" s="146">
        <v>1</v>
      </c>
      <c r="AC221" s="146" t="s">
        <v>308</v>
      </c>
      <c r="AZ221" s="146">
        <v>1</v>
      </c>
      <c r="BA221" s="146">
        <f>IF(AZ221=1,G221,0)</f>
        <v>0</v>
      </c>
      <c r="BB221" s="146">
        <f>IF(AZ221=2,G221,0)</f>
        <v>0</v>
      </c>
      <c r="BC221" s="146">
        <f>IF(AZ221=3,G221,0)</f>
        <v>0</v>
      </c>
      <c r="BD221" s="146">
        <f>IF(AZ221=4,G221,0)</f>
        <v>0</v>
      </c>
      <c r="BE221" s="146">
        <f>IF(AZ221=5,G221,0)</f>
        <v>0</v>
      </c>
      <c r="CA221" s="177">
        <v>3</v>
      </c>
      <c r="CB221" s="177">
        <v>1</v>
      </c>
      <c r="CZ221" s="146">
        <v>5.0999999999987696E-3</v>
      </c>
    </row>
    <row r="222" spans="1:104" x14ac:dyDescent="0.2">
      <c r="A222" s="178"/>
      <c r="B222" s="180"/>
      <c r="C222" s="224" t="s">
        <v>310</v>
      </c>
      <c r="D222" s="225"/>
      <c r="E222" s="181">
        <v>1</v>
      </c>
      <c r="F222" s="182"/>
      <c r="G222" s="183"/>
      <c r="M222" s="179" t="s">
        <v>310</v>
      </c>
      <c r="O222" s="170"/>
    </row>
    <row r="223" spans="1:104" x14ac:dyDescent="0.2">
      <c r="A223" s="178"/>
      <c r="B223" s="180"/>
      <c r="C223" s="224" t="s">
        <v>311</v>
      </c>
      <c r="D223" s="225"/>
      <c r="E223" s="181">
        <v>2</v>
      </c>
      <c r="F223" s="182"/>
      <c r="G223" s="183"/>
      <c r="M223" s="179" t="s">
        <v>311</v>
      </c>
      <c r="O223" s="170"/>
    </row>
    <row r="224" spans="1:104" x14ac:dyDescent="0.2">
      <c r="A224" s="171">
        <v>73</v>
      </c>
      <c r="B224" s="172" t="s">
        <v>312</v>
      </c>
      <c r="C224" s="173" t="s">
        <v>313</v>
      </c>
      <c r="D224" s="174" t="s">
        <v>251</v>
      </c>
      <c r="E224" s="175">
        <v>2</v>
      </c>
      <c r="F224" s="175"/>
      <c r="G224" s="176">
        <f>E224*F224</f>
        <v>0</v>
      </c>
      <c r="O224" s="170">
        <v>2</v>
      </c>
      <c r="AA224" s="146">
        <v>3</v>
      </c>
      <c r="AB224" s="146">
        <v>1</v>
      </c>
      <c r="AC224" s="146" t="s">
        <v>312</v>
      </c>
      <c r="AZ224" s="146">
        <v>1</v>
      </c>
      <c r="BA224" s="146">
        <f>IF(AZ224=1,G224,0)</f>
        <v>0</v>
      </c>
      <c r="BB224" s="146">
        <f>IF(AZ224=2,G224,0)</f>
        <v>0</v>
      </c>
      <c r="BC224" s="146">
        <f>IF(AZ224=3,G224,0)</f>
        <v>0</v>
      </c>
      <c r="BD224" s="146">
        <f>IF(AZ224=4,G224,0)</f>
        <v>0</v>
      </c>
      <c r="BE224" s="146">
        <f>IF(AZ224=5,G224,0)</f>
        <v>0</v>
      </c>
      <c r="CA224" s="177">
        <v>3</v>
      </c>
      <c r="CB224" s="177">
        <v>1</v>
      </c>
      <c r="CZ224" s="146">
        <v>5.0999999999987696E-3</v>
      </c>
    </row>
    <row r="225" spans="1:104" x14ac:dyDescent="0.2">
      <c r="A225" s="178"/>
      <c r="B225" s="180"/>
      <c r="C225" s="224" t="s">
        <v>314</v>
      </c>
      <c r="D225" s="225"/>
      <c r="E225" s="181">
        <v>2</v>
      </c>
      <c r="F225" s="182"/>
      <c r="G225" s="183"/>
      <c r="M225" s="179" t="s">
        <v>314</v>
      </c>
      <c r="O225" s="170"/>
    </row>
    <row r="226" spans="1:104" x14ac:dyDescent="0.2">
      <c r="A226" s="171">
        <v>74</v>
      </c>
      <c r="B226" s="172" t="s">
        <v>315</v>
      </c>
      <c r="C226" s="173" t="s">
        <v>316</v>
      </c>
      <c r="D226" s="174" t="s">
        <v>251</v>
      </c>
      <c r="E226" s="175">
        <v>1</v>
      </c>
      <c r="F226" s="175"/>
      <c r="G226" s="176">
        <f>E226*F226</f>
        <v>0</v>
      </c>
      <c r="O226" s="170">
        <v>2</v>
      </c>
      <c r="AA226" s="146">
        <v>3</v>
      </c>
      <c r="AB226" s="146">
        <v>1</v>
      </c>
      <c r="AC226" s="146" t="s">
        <v>315</v>
      </c>
      <c r="AZ226" s="146">
        <v>1</v>
      </c>
      <c r="BA226" s="146">
        <f>IF(AZ226=1,G226,0)</f>
        <v>0</v>
      </c>
      <c r="BB226" s="146">
        <f>IF(AZ226=2,G226,0)</f>
        <v>0</v>
      </c>
      <c r="BC226" s="146">
        <f>IF(AZ226=3,G226,0)</f>
        <v>0</v>
      </c>
      <c r="BD226" s="146">
        <f>IF(AZ226=4,G226,0)</f>
        <v>0</v>
      </c>
      <c r="BE226" s="146">
        <f>IF(AZ226=5,G226,0)</f>
        <v>0</v>
      </c>
      <c r="CA226" s="177">
        <v>3</v>
      </c>
      <c r="CB226" s="177">
        <v>1</v>
      </c>
      <c r="CZ226" s="146">
        <v>5.0999999999987696E-3</v>
      </c>
    </row>
    <row r="227" spans="1:104" x14ac:dyDescent="0.2">
      <c r="A227" s="178"/>
      <c r="B227" s="180"/>
      <c r="C227" s="224" t="s">
        <v>317</v>
      </c>
      <c r="D227" s="225"/>
      <c r="E227" s="181">
        <v>1</v>
      </c>
      <c r="F227" s="182"/>
      <c r="G227" s="183"/>
      <c r="M227" s="179" t="s">
        <v>317</v>
      </c>
      <c r="O227" s="170"/>
    </row>
    <row r="228" spans="1:104" x14ac:dyDescent="0.2">
      <c r="A228" s="171">
        <v>75</v>
      </c>
      <c r="B228" s="172" t="s">
        <v>318</v>
      </c>
      <c r="C228" s="173" t="s">
        <v>319</v>
      </c>
      <c r="D228" s="174" t="s">
        <v>111</v>
      </c>
      <c r="E228" s="175">
        <v>15</v>
      </c>
      <c r="F228" s="175"/>
      <c r="G228" s="176">
        <f>E228*F228</f>
        <v>0</v>
      </c>
      <c r="O228" s="170">
        <v>2</v>
      </c>
      <c r="AA228" s="146">
        <v>3</v>
      </c>
      <c r="AB228" s="146">
        <v>1</v>
      </c>
      <c r="AC228" s="146">
        <v>40445960</v>
      </c>
      <c r="AZ228" s="146">
        <v>1</v>
      </c>
      <c r="BA228" s="146">
        <f>IF(AZ228=1,G228,0)</f>
        <v>0</v>
      </c>
      <c r="BB228" s="146">
        <f>IF(AZ228=2,G228,0)</f>
        <v>0</v>
      </c>
      <c r="BC228" s="146">
        <f>IF(AZ228=3,G228,0)</f>
        <v>0</v>
      </c>
      <c r="BD228" s="146">
        <f>IF(AZ228=4,G228,0)</f>
        <v>0</v>
      </c>
      <c r="BE228" s="146">
        <f>IF(AZ228=5,G228,0)</f>
        <v>0</v>
      </c>
      <c r="CA228" s="177">
        <v>3</v>
      </c>
      <c r="CB228" s="177">
        <v>1</v>
      </c>
      <c r="CZ228" s="146">
        <v>1.9999999999988898E-3</v>
      </c>
    </row>
    <row r="229" spans="1:104" x14ac:dyDescent="0.2">
      <c r="A229" s="178"/>
      <c r="B229" s="180"/>
      <c r="C229" s="224" t="s">
        <v>320</v>
      </c>
      <c r="D229" s="225"/>
      <c r="E229" s="181">
        <v>15</v>
      </c>
      <c r="F229" s="182"/>
      <c r="G229" s="183"/>
      <c r="M229" s="179" t="s">
        <v>320</v>
      </c>
      <c r="O229" s="170"/>
    </row>
    <row r="230" spans="1:104" x14ac:dyDescent="0.2">
      <c r="A230" s="178"/>
      <c r="B230" s="180"/>
      <c r="C230" s="224" t="s">
        <v>88</v>
      </c>
      <c r="D230" s="225"/>
      <c r="E230" s="181">
        <v>0</v>
      </c>
      <c r="F230" s="182"/>
      <c r="G230" s="183"/>
      <c r="M230" s="179" t="s">
        <v>88</v>
      </c>
      <c r="O230" s="170"/>
    </row>
    <row r="231" spans="1:104" x14ac:dyDescent="0.2">
      <c r="A231" s="171">
        <v>76</v>
      </c>
      <c r="B231" s="172" t="s">
        <v>321</v>
      </c>
      <c r="C231" s="173" t="s">
        <v>322</v>
      </c>
      <c r="D231" s="174" t="s">
        <v>251</v>
      </c>
      <c r="E231" s="175">
        <v>6</v>
      </c>
      <c r="F231" s="175"/>
      <c r="G231" s="176">
        <f>E231*F231</f>
        <v>0</v>
      </c>
      <c r="O231" s="170">
        <v>2</v>
      </c>
      <c r="AA231" s="146">
        <v>3</v>
      </c>
      <c r="AB231" s="146">
        <v>1</v>
      </c>
      <c r="AC231" s="146" t="s">
        <v>321</v>
      </c>
      <c r="AZ231" s="146">
        <v>1</v>
      </c>
      <c r="BA231" s="146">
        <f>IF(AZ231=1,G231,0)</f>
        <v>0</v>
      </c>
      <c r="BB231" s="146">
        <f>IF(AZ231=2,G231,0)</f>
        <v>0</v>
      </c>
      <c r="BC231" s="146">
        <f>IF(AZ231=3,G231,0)</f>
        <v>0</v>
      </c>
      <c r="BD231" s="146">
        <f>IF(AZ231=4,G231,0)</f>
        <v>0</v>
      </c>
      <c r="BE231" s="146">
        <f>IF(AZ231=5,G231,0)</f>
        <v>0</v>
      </c>
      <c r="CA231" s="177">
        <v>3</v>
      </c>
      <c r="CB231" s="177">
        <v>1</v>
      </c>
      <c r="CZ231" s="146">
        <v>1.26000000000026E-3</v>
      </c>
    </row>
    <row r="232" spans="1:104" x14ac:dyDescent="0.2">
      <c r="A232" s="178"/>
      <c r="B232" s="180"/>
      <c r="C232" s="224" t="s">
        <v>323</v>
      </c>
      <c r="D232" s="225"/>
      <c r="E232" s="181">
        <v>6</v>
      </c>
      <c r="F232" s="182"/>
      <c r="G232" s="183"/>
      <c r="M232" s="179" t="s">
        <v>323</v>
      </c>
      <c r="O232" s="170"/>
    </row>
    <row r="233" spans="1:104" x14ac:dyDescent="0.2">
      <c r="A233" s="178"/>
      <c r="B233" s="180"/>
      <c r="C233" s="224" t="s">
        <v>88</v>
      </c>
      <c r="D233" s="225"/>
      <c r="E233" s="181">
        <v>0</v>
      </c>
      <c r="F233" s="182"/>
      <c r="G233" s="183"/>
      <c r="M233" s="179" t="s">
        <v>88</v>
      </c>
      <c r="O233" s="170"/>
    </row>
    <row r="234" spans="1:104" x14ac:dyDescent="0.2">
      <c r="A234" s="171">
        <v>77</v>
      </c>
      <c r="B234" s="172" t="s">
        <v>324</v>
      </c>
      <c r="C234" s="173" t="s">
        <v>325</v>
      </c>
      <c r="D234" s="174" t="s">
        <v>251</v>
      </c>
      <c r="E234" s="175">
        <v>99.96</v>
      </c>
      <c r="F234" s="175"/>
      <c r="G234" s="176">
        <f>E234*F234</f>
        <v>0</v>
      </c>
      <c r="O234" s="170">
        <v>2</v>
      </c>
      <c r="AA234" s="146">
        <v>3</v>
      </c>
      <c r="AB234" s="146">
        <v>1</v>
      </c>
      <c r="AC234" s="146">
        <v>59217410</v>
      </c>
      <c r="AZ234" s="146">
        <v>1</v>
      </c>
      <c r="BA234" s="146">
        <f>IF(AZ234=1,G234,0)</f>
        <v>0</v>
      </c>
      <c r="BB234" s="146">
        <f>IF(AZ234=2,G234,0)</f>
        <v>0</v>
      </c>
      <c r="BC234" s="146">
        <f>IF(AZ234=3,G234,0)</f>
        <v>0</v>
      </c>
      <c r="BD234" s="146">
        <f>IF(AZ234=4,G234,0)</f>
        <v>0</v>
      </c>
      <c r="BE234" s="146">
        <f>IF(AZ234=5,G234,0)</f>
        <v>0</v>
      </c>
      <c r="CA234" s="177">
        <v>3</v>
      </c>
      <c r="CB234" s="177">
        <v>1</v>
      </c>
      <c r="CZ234" s="146">
        <v>5.7999999999992703E-2</v>
      </c>
    </row>
    <row r="235" spans="1:104" x14ac:dyDescent="0.2">
      <c r="A235" s="178"/>
      <c r="B235" s="180"/>
      <c r="C235" s="224" t="s">
        <v>326</v>
      </c>
      <c r="D235" s="225"/>
      <c r="E235" s="181">
        <v>99.96</v>
      </c>
      <c r="F235" s="182"/>
      <c r="G235" s="183"/>
      <c r="M235" s="179" t="s">
        <v>326</v>
      </c>
      <c r="O235" s="170"/>
    </row>
    <row r="236" spans="1:104" x14ac:dyDescent="0.2">
      <c r="A236" s="171">
        <v>78</v>
      </c>
      <c r="B236" s="172" t="s">
        <v>362</v>
      </c>
      <c r="C236" s="173" t="s">
        <v>363</v>
      </c>
      <c r="D236" s="174" t="s">
        <v>251</v>
      </c>
      <c r="E236" s="175">
        <v>65.17</v>
      </c>
      <c r="F236" s="175"/>
      <c r="G236" s="176">
        <f>E236*F236</f>
        <v>0</v>
      </c>
      <c r="O236" s="170">
        <v>2</v>
      </c>
      <c r="AA236" s="146">
        <v>3</v>
      </c>
      <c r="AB236" s="146">
        <v>1</v>
      </c>
      <c r="AC236" s="146">
        <v>59217410</v>
      </c>
      <c r="AZ236" s="146">
        <v>1</v>
      </c>
      <c r="BA236" s="146">
        <f>IF(AZ236=1,G236,0)</f>
        <v>0</v>
      </c>
      <c r="BB236" s="146">
        <f>IF(AZ236=2,G236,0)</f>
        <v>0</v>
      </c>
      <c r="BC236" s="146">
        <f>IF(AZ236=3,G236,0)</f>
        <v>0</v>
      </c>
      <c r="BD236" s="146">
        <f>IF(AZ236=4,G236,0)</f>
        <v>0</v>
      </c>
      <c r="BE236" s="146">
        <f>IF(AZ236=5,G236,0)</f>
        <v>0</v>
      </c>
      <c r="CA236" s="177">
        <v>3</v>
      </c>
      <c r="CB236" s="177">
        <v>1</v>
      </c>
      <c r="CZ236" s="146">
        <v>5.7999999999992703E-2</v>
      </c>
    </row>
    <row r="237" spans="1:104" x14ac:dyDescent="0.2">
      <c r="A237" s="178"/>
      <c r="B237" s="180"/>
      <c r="C237" s="224" t="s">
        <v>364</v>
      </c>
      <c r="D237" s="225"/>
      <c r="E237" s="181">
        <v>65.16</v>
      </c>
      <c r="F237" s="182"/>
      <c r="G237" s="183"/>
      <c r="M237" s="179" t="s">
        <v>326</v>
      </c>
      <c r="O237" s="170"/>
    </row>
    <row r="238" spans="1:104" x14ac:dyDescent="0.2">
      <c r="A238" s="171">
        <v>79</v>
      </c>
      <c r="B238" s="172" t="s">
        <v>324</v>
      </c>
      <c r="C238" s="173" t="s">
        <v>365</v>
      </c>
      <c r="D238" s="174" t="s">
        <v>251</v>
      </c>
      <c r="E238" s="175">
        <v>7</v>
      </c>
      <c r="F238" s="175"/>
      <c r="G238" s="176">
        <f>E238*F238</f>
        <v>0</v>
      </c>
      <c r="O238" s="170">
        <v>2</v>
      </c>
      <c r="AA238" s="146">
        <v>3</v>
      </c>
      <c r="AB238" s="146">
        <v>1</v>
      </c>
      <c r="AC238" s="146">
        <v>59217410</v>
      </c>
      <c r="AZ238" s="146">
        <v>1</v>
      </c>
      <c r="BA238" s="146">
        <f>IF(AZ238=1,G238,0)</f>
        <v>0</v>
      </c>
      <c r="BB238" s="146">
        <f>IF(AZ238=2,G238,0)</f>
        <v>0</v>
      </c>
      <c r="BC238" s="146">
        <f>IF(AZ238=3,G238,0)</f>
        <v>0</v>
      </c>
      <c r="BD238" s="146">
        <f>IF(AZ238=4,G238,0)</f>
        <v>0</v>
      </c>
      <c r="BE238" s="146">
        <f>IF(AZ238=5,G238,0)</f>
        <v>0</v>
      </c>
      <c r="CA238" s="177">
        <v>3</v>
      </c>
      <c r="CB238" s="177">
        <v>1</v>
      </c>
      <c r="CZ238" s="146">
        <v>5.7999999999992703E-2</v>
      </c>
    </row>
    <row r="239" spans="1:104" x14ac:dyDescent="0.2">
      <c r="A239" s="178"/>
      <c r="B239" s="180"/>
      <c r="C239" s="224" t="s">
        <v>366</v>
      </c>
      <c r="D239" s="225"/>
      <c r="E239" s="181">
        <v>7</v>
      </c>
      <c r="F239" s="182"/>
      <c r="G239" s="183"/>
      <c r="M239" s="179" t="s">
        <v>326</v>
      </c>
      <c r="O239" s="170"/>
    </row>
    <row r="240" spans="1:104" x14ac:dyDescent="0.2">
      <c r="A240" s="171">
        <v>80</v>
      </c>
      <c r="B240" s="172" t="s">
        <v>328</v>
      </c>
      <c r="C240" s="173" t="s">
        <v>329</v>
      </c>
      <c r="D240" s="174" t="s">
        <v>251</v>
      </c>
      <c r="E240" s="175">
        <v>61.2</v>
      </c>
      <c r="F240" s="175"/>
      <c r="G240" s="176">
        <f>E240*F240</f>
        <v>0</v>
      </c>
      <c r="O240" s="170">
        <v>2</v>
      </c>
      <c r="AA240" s="146">
        <v>3</v>
      </c>
      <c r="AB240" s="146">
        <v>1</v>
      </c>
      <c r="AC240" s="146">
        <v>59217450</v>
      </c>
      <c r="AZ240" s="146">
        <v>1</v>
      </c>
      <c r="BA240" s="146">
        <f>IF(AZ240=1,G240,0)</f>
        <v>0</v>
      </c>
      <c r="BB240" s="146">
        <f>IF(AZ240=2,G240,0)</f>
        <v>0</v>
      </c>
      <c r="BC240" s="146">
        <f>IF(AZ240=3,G240,0)</f>
        <v>0</v>
      </c>
      <c r="BD240" s="146">
        <f>IF(AZ240=4,G240,0)</f>
        <v>0</v>
      </c>
      <c r="BE240" s="146">
        <f>IF(AZ240=5,G240,0)</f>
        <v>0</v>
      </c>
      <c r="CA240" s="177">
        <v>3</v>
      </c>
      <c r="CB240" s="177">
        <v>1</v>
      </c>
      <c r="CZ240" s="146">
        <v>8.1000000000017294E-2</v>
      </c>
    </row>
    <row r="241" spans="1:104" x14ac:dyDescent="0.2">
      <c r="A241" s="178"/>
      <c r="B241" s="180"/>
      <c r="C241" s="224" t="s">
        <v>330</v>
      </c>
      <c r="D241" s="225"/>
      <c r="E241" s="181">
        <v>61.2</v>
      </c>
      <c r="F241" s="182"/>
      <c r="G241" s="183"/>
      <c r="M241" s="179" t="s">
        <v>330</v>
      </c>
      <c r="O241" s="170"/>
    </row>
    <row r="242" spans="1:104" x14ac:dyDescent="0.2">
      <c r="A242" s="178"/>
      <c r="B242" s="180"/>
      <c r="C242" s="224" t="s">
        <v>327</v>
      </c>
      <c r="D242" s="225"/>
      <c r="E242" s="181">
        <v>0</v>
      </c>
      <c r="F242" s="182"/>
      <c r="G242" s="183"/>
      <c r="M242" s="179" t="s">
        <v>327</v>
      </c>
      <c r="O242" s="170"/>
    </row>
    <row r="243" spans="1:104" x14ac:dyDescent="0.2">
      <c r="A243" s="184"/>
      <c r="B243" s="185" t="s">
        <v>77</v>
      </c>
      <c r="C243" s="186" t="str">
        <f>CONCATENATE(B198," ",C198)</f>
        <v>91 Doplňující práce na komunikaci</v>
      </c>
      <c r="D243" s="187"/>
      <c r="E243" s="188"/>
      <c r="F243" s="189"/>
      <c r="G243" s="190">
        <f>SUM(G198:G242)</f>
        <v>0</v>
      </c>
      <c r="O243" s="170">
        <v>4</v>
      </c>
      <c r="BA243" s="191">
        <f>SUM(BA198:BA242)</f>
        <v>0</v>
      </c>
      <c r="BB243" s="191">
        <f>SUM(BB198:BB242)</f>
        <v>0</v>
      </c>
      <c r="BC243" s="191">
        <f>SUM(BC198:BC242)</f>
        <v>0</v>
      </c>
      <c r="BD243" s="191">
        <f>SUM(BD198:BD242)</f>
        <v>0</v>
      </c>
      <c r="BE243" s="191">
        <f>SUM(BE198:BE242)</f>
        <v>0</v>
      </c>
    </row>
    <row r="244" spans="1:104" x14ac:dyDescent="0.2">
      <c r="A244" s="163" t="s">
        <v>74</v>
      </c>
      <c r="B244" s="164" t="s">
        <v>331</v>
      </c>
      <c r="C244" s="165" t="s">
        <v>332</v>
      </c>
      <c r="D244" s="166"/>
      <c r="E244" s="167"/>
      <c r="F244" s="167"/>
      <c r="G244" s="168"/>
      <c r="H244" s="169"/>
      <c r="I244" s="169"/>
      <c r="O244" s="170">
        <v>1</v>
      </c>
    </row>
    <row r="245" spans="1:104" x14ac:dyDescent="0.2">
      <c r="A245" s="171">
        <v>81</v>
      </c>
      <c r="B245" s="172" t="s">
        <v>333</v>
      </c>
      <c r="C245" s="173" t="s">
        <v>334</v>
      </c>
      <c r="D245" s="174" t="s">
        <v>251</v>
      </c>
      <c r="E245" s="175">
        <v>1</v>
      </c>
      <c r="F245" s="175"/>
      <c r="G245" s="176">
        <f>E245*F245</f>
        <v>0</v>
      </c>
      <c r="O245" s="170">
        <v>2</v>
      </c>
      <c r="AA245" s="146">
        <v>1</v>
      </c>
      <c r="AB245" s="146">
        <v>1</v>
      </c>
      <c r="AC245" s="146">
        <v>1</v>
      </c>
      <c r="AZ245" s="146">
        <v>1</v>
      </c>
      <c r="BA245" s="146">
        <f>IF(AZ245=1,G245,0)</f>
        <v>0</v>
      </c>
      <c r="BB245" s="146">
        <f>IF(AZ245=2,G245,0)</f>
        <v>0</v>
      </c>
      <c r="BC245" s="146">
        <f>IF(AZ245=3,G245,0)</f>
        <v>0</v>
      </c>
      <c r="BD245" s="146">
        <f>IF(AZ245=4,G245,0)</f>
        <v>0</v>
      </c>
      <c r="BE245" s="146">
        <f>IF(AZ245=5,G245,0)</f>
        <v>0</v>
      </c>
      <c r="CA245" s="177">
        <v>1</v>
      </c>
      <c r="CB245" s="177">
        <v>1</v>
      </c>
      <c r="CZ245" s="146">
        <v>0</v>
      </c>
    </row>
    <row r="246" spans="1:104" x14ac:dyDescent="0.2">
      <c r="A246" s="178"/>
      <c r="B246" s="180"/>
      <c r="C246" s="224" t="s">
        <v>75</v>
      </c>
      <c r="D246" s="225"/>
      <c r="E246" s="181">
        <v>1</v>
      </c>
      <c r="F246" s="182"/>
      <c r="G246" s="183"/>
      <c r="M246" s="179">
        <v>1</v>
      </c>
      <c r="O246" s="170"/>
    </row>
    <row r="247" spans="1:104" x14ac:dyDescent="0.2">
      <c r="A247" s="178"/>
      <c r="B247" s="180"/>
      <c r="C247" s="224" t="s">
        <v>88</v>
      </c>
      <c r="D247" s="225"/>
      <c r="E247" s="181">
        <v>0</v>
      </c>
      <c r="F247" s="182"/>
      <c r="G247" s="183"/>
      <c r="M247" s="179" t="s">
        <v>88</v>
      </c>
      <c r="O247" s="170"/>
    </row>
    <row r="248" spans="1:104" x14ac:dyDescent="0.2">
      <c r="A248" s="171">
        <v>82</v>
      </c>
      <c r="B248" s="172" t="s">
        <v>335</v>
      </c>
      <c r="C248" s="173" t="s">
        <v>336</v>
      </c>
      <c r="D248" s="174" t="s">
        <v>175</v>
      </c>
      <c r="E248" s="175">
        <v>1</v>
      </c>
      <c r="F248" s="175"/>
      <c r="G248" s="176">
        <f>E248*F248</f>
        <v>0</v>
      </c>
      <c r="O248" s="170">
        <v>2</v>
      </c>
      <c r="AA248" s="146">
        <v>12</v>
      </c>
      <c r="AB248" s="146">
        <v>0</v>
      </c>
      <c r="AC248" s="146">
        <v>80</v>
      </c>
      <c r="AZ248" s="146">
        <v>1</v>
      </c>
      <c r="BA248" s="146">
        <f>IF(AZ248=1,G248,0)</f>
        <v>0</v>
      </c>
      <c r="BB248" s="146">
        <f>IF(AZ248=2,G248,0)</f>
        <v>0</v>
      </c>
      <c r="BC248" s="146">
        <f>IF(AZ248=3,G248,0)</f>
        <v>0</v>
      </c>
      <c r="BD248" s="146">
        <f>IF(AZ248=4,G248,0)</f>
        <v>0</v>
      </c>
      <c r="BE248" s="146">
        <f>IF(AZ248=5,G248,0)</f>
        <v>0</v>
      </c>
      <c r="CA248" s="177">
        <v>12</v>
      </c>
      <c r="CB248" s="177">
        <v>0</v>
      </c>
      <c r="CZ248" s="146">
        <v>0</v>
      </c>
    </row>
    <row r="249" spans="1:104" x14ac:dyDescent="0.2">
      <c r="A249" s="178"/>
      <c r="B249" s="180"/>
      <c r="C249" s="224" t="s">
        <v>337</v>
      </c>
      <c r="D249" s="225"/>
      <c r="E249" s="181">
        <v>1</v>
      </c>
      <c r="F249" s="182"/>
      <c r="G249" s="183"/>
      <c r="M249" s="179" t="s">
        <v>337</v>
      </c>
      <c r="O249" s="170"/>
    </row>
    <row r="250" spans="1:104" x14ac:dyDescent="0.2">
      <c r="A250" s="178"/>
      <c r="B250" s="180"/>
      <c r="C250" s="224" t="s">
        <v>338</v>
      </c>
      <c r="D250" s="225"/>
      <c r="E250" s="181">
        <v>0</v>
      </c>
      <c r="F250" s="182"/>
      <c r="G250" s="183"/>
      <c r="M250" s="179" t="s">
        <v>338</v>
      </c>
      <c r="O250" s="170"/>
    </row>
    <row r="251" spans="1:104" x14ac:dyDescent="0.2">
      <c r="A251" s="178"/>
      <c r="B251" s="180"/>
      <c r="C251" s="224" t="s">
        <v>339</v>
      </c>
      <c r="D251" s="225"/>
      <c r="E251" s="181">
        <v>0</v>
      </c>
      <c r="F251" s="182"/>
      <c r="G251" s="183"/>
      <c r="M251" s="179" t="s">
        <v>339</v>
      </c>
      <c r="O251" s="170"/>
    </row>
    <row r="252" spans="1:104" x14ac:dyDescent="0.2">
      <c r="A252" s="184"/>
      <c r="B252" s="185" t="s">
        <v>77</v>
      </c>
      <c r="C252" s="186" t="str">
        <f>CONCATENATE(B244," ",C244)</f>
        <v>96 Bourání konstrukcí</v>
      </c>
      <c r="D252" s="187"/>
      <c r="E252" s="188"/>
      <c r="F252" s="189"/>
      <c r="G252" s="190">
        <f>SUM(G244:G251)</f>
        <v>0</v>
      </c>
      <c r="O252" s="170">
        <v>4</v>
      </c>
      <c r="BA252" s="191">
        <f>SUM(BA244:BA251)</f>
        <v>0</v>
      </c>
      <c r="BB252" s="191">
        <f>SUM(BB244:BB251)</f>
        <v>0</v>
      </c>
      <c r="BC252" s="191">
        <f>SUM(BC244:BC251)</f>
        <v>0</v>
      </c>
      <c r="BD252" s="191">
        <f>SUM(BD244:BD251)</f>
        <v>0</v>
      </c>
      <c r="BE252" s="191">
        <f>SUM(BE244:BE251)</f>
        <v>0</v>
      </c>
    </row>
    <row r="253" spans="1:104" x14ac:dyDescent="0.2">
      <c r="A253" s="163" t="s">
        <v>74</v>
      </c>
      <c r="B253" s="164" t="s">
        <v>340</v>
      </c>
      <c r="C253" s="165" t="s">
        <v>341</v>
      </c>
      <c r="D253" s="166"/>
      <c r="E253" s="167"/>
      <c r="F253" s="167"/>
      <c r="G253" s="168"/>
      <c r="H253" s="169"/>
      <c r="I253" s="169"/>
      <c r="O253" s="170">
        <v>1</v>
      </c>
    </row>
    <row r="254" spans="1:104" x14ac:dyDescent="0.2">
      <c r="A254" s="171">
        <v>83</v>
      </c>
      <c r="B254" s="172" t="s">
        <v>342</v>
      </c>
      <c r="C254" s="173" t="s">
        <v>343</v>
      </c>
      <c r="D254" s="174" t="s">
        <v>193</v>
      </c>
      <c r="E254" s="175">
        <v>321.700854371952</v>
      </c>
      <c r="F254" s="175"/>
      <c r="G254" s="176">
        <f>E254*F254</f>
        <v>0</v>
      </c>
      <c r="O254" s="170">
        <v>2</v>
      </c>
      <c r="AA254" s="146">
        <v>7</v>
      </c>
      <c r="AB254" s="146">
        <v>1</v>
      </c>
      <c r="AC254" s="146">
        <v>2</v>
      </c>
      <c r="AZ254" s="146">
        <v>1</v>
      </c>
      <c r="BA254" s="146">
        <f>IF(AZ254=1,G254,0)</f>
        <v>0</v>
      </c>
      <c r="BB254" s="146">
        <f>IF(AZ254=2,G254,0)</f>
        <v>0</v>
      </c>
      <c r="BC254" s="146">
        <f>IF(AZ254=3,G254,0)</f>
        <v>0</v>
      </c>
      <c r="BD254" s="146">
        <f>IF(AZ254=4,G254,0)</f>
        <v>0</v>
      </c>
      <c r="BE254" s="146">
        <f>IF(AZ254=5,G254,0)</f>
        <v>0</v>
      </c>
      <c r="CA254" s="177">
        <v>7</v>
      </c>
      <c r="CB254" s="177">
        <v>1</v>
      </c>
      <c r="CZ254" s="146">
        <v>0</v>
      </c>
    </row>
    <row r="255" spans="1:104" x14ac:dyDescent="0.2">
      <c r="A255" s="184"/>
      <c r="B255" s="185" t="s">
        <v>77</v>
      </c>
      <c r="C255" s="186" t="str">
        <f>CONCATENATE(B253," ",C253)</f>
        <v>99 Staveništní přesun hmot</v>
      </c>
      <c r="D255" s="187"/>
      <c r="E255" s="188"/>
      <c r="F255" s="189"/>
      <c r="G255" s="190">
        <f>SUM(G253:G254)</f>
        <v>0</v>
      </c>
      <c r="O255" s="170">
        <v>4</v>
      </c>
      <c r="BA255" s="191">
        <f>SUM(BA253:BA254)</f>
        <v>0</v>
      </c>
      <c r="BB255" s="191">
        <f>SUM(BB253:BB254)</f>
        <v>0</v>
      </c>
      <c r="BC255" s="191">
        <f>SUM(BC253:BC254)</f>
        <v>0</v>
      </c>
      <c r="BD255" s="191">
        <f>SUM(BD253:BD254)</f>
        <v>0</v>
      </c>
      <c r="BE255" s="191">
        <f>SUM(BE253:BE254)</f>
        <v>0</v>
      </c>
    </row>
    <row r="256" spans="1:104" x14ac:dyDescent="0.2">
      <c r="A256" s="163" t="s">
        <v>74</v>
      </c>
      <c r="B256" s="164" t="s">
        <v>344</v>
      </c>
      <c r="C256" s="165" t="s">
        <v>345</v>
      </c>
      <c r="D256" s="166"/>
      <c r="E256" s="167"/>
      <c r="F256" s="167"/>
      <c r="G256" s="168"/>
      <c r="H256" s="169"/>
      <c r="I256" s="169"/>
      <c r="O256" s="170">
        <v>1</v>
      </c>
    </row>
    <row r="257" spans="1:104" x14ac:dyDescent="0.2">
      <c r="A257" s="171">
        <v>84</v>
      </c>
      <c r="B257" s="172" t="s">
        <v>346</v>
      </c>
      <c r="C257" s="173" t="s">
        <v>347</v>
      </c>
      <c r="D257" s="174" t="s">
        <v>193</v>
      </c>
      <c r="E257" s="175">
        <v>90.9919999999982</v>
      </c>
      <c r="F257" s="175"/>
      <c r="G257" s="176">
        <f>E257*F257</f>
        <v>0</v>
      </c>
      <c r="O257" s="170">
        <v>2</v>
      </c>
      <c r="AA257" s="146">
        <v>8</v>
      </c>
      <c r="AB257" s="146">
        <v>0</v>
      </c>
      <c r="AC257" s="146">
        <v>3</v>
      </c>
      <c r="AZ257" s="146">
        <v>1</v>
      </c>
      <c r="BA257" s="146">
        <f>IF(AZ257=1,G257,0)</f>
        <v>0</v>
      </c>
      <c r="BB257" s="146">
        <f>IF(AZ257=2,G257,0)</f>
        <v>0</v>
      </c>
      <c r="BC257" s="146">
        <f>IF(AZ257=3,G257,0)</f>
        <v>0</v>
      </c>
      <c r="BD257" s="146">
        <f>IF(AZ257=4,G257,0)</f>
        <v>0</v>
      </c>
      <c r="BE257" s="146">
        <f>IF(AZ257=5,G257,0)</f>
        <v>0</v>
      </c>
      <c r="CA257" s="177">
        <v>8</v>
      </c>
      <c r="CB257" s="177">
        <v>0</v>
      </c>
      <c r="CZ257" s="146">
        <v>0</v>
      </c>
    </row>
    <row r="258" spans="1:104" x14ac:dyDescent="0.2">
      <c r="A258" s="171">
        <v>85</v>
      </c>
      <c r="B258" s="172" t="s">
        <v>348</v>
      </c>
      <c r="C258" s="173" t="s">
        <v>349</v>
      </c>
      <c r="D258" s="174" t="s">
        <v>193</v>
      </c>
      <c r="E258" s="175">
        <v>90.9919999999982</v>
      </c>
      <c r="F258" s="175"/>
      <c r="G258" s="176">
        <f>E258*F258</f>
        <v>0</v>
      </c>
      <c r="O258" s="170">
        <v>2</v>
      </c>
      <c r="AA258" s="146">
        <v>8</v>
      </c>
      <c r="AB258" s="146">
        <v>0</v>
      </c>
      <c r="AC258" s="146">
        <v>3</v>
      </c>
      <c r="AZ258" s="146">
        <v>1</v>
      </c>
      <c r="BA258" s="146">
        <f>IF(AZ258=1,G258,0)</f>
        <v>0</v>
      </c>
      <c r="BB258" s="146">
        <f>IF(AZ258=2,G258,0)</f>
        <v>0</v>
      </c>
      <c r="BC258" s="146">
        <f>IF(AZ258=3,G258,0)</f>
        <v>0</v>
      </c>
      <c r="BD258" s="146">
        <f>IF(AZ258=4,G258,0)</f>
        <v>0</v>
      </c>
      <c r="BE258" s="146">
        <f>IF(AZ258=5,G258,0)</f>
        <v>0</v>
      </c>
      <c r="CA258" s="177">
        <v>8</v>
      </c>
      <c r="CB258" s="177">
        <v>0</v>
      </c>
      <c r="CZ258" s="146">
        <v>0</v>
      </c>
    </row>
    <row r="259" spans="1:104" x14ac:dyDescent="0.2">
      <c r="A259" s="184"/>
      <c r="B259" s="185" t="s">
        <v>77</v>
      </c>
      <c r="C259" s="186" t="str">
        <f>CONCATENATE(B256," ",C256)</f>
        <v>D96 Přesuny suti a vybouraných hmot</v>
      </c>
      <c r="D259" s="187"/>
      <c r="E259" s="188"/>
      <c r="F259" s="189"/>
      <c r="G259" s="190">
        <f>SUM(G256:G258)</f>
        <v>0</v>
      </c>
      <c r="O259" s="170">
        <v>4</v>
      </c>
      <c r="BA259" s="191">
        <f>SUM(BA256:BA258)</f>
        <v>0</v>
      </c>
      <c r="BB259" s="191">
        <f>SUM(BB256:BB258)</f>
        <v>0</v>
      </c>
      <c r="BC259" s="191">
        <f>SUM(BC256:BC258)</f>
        <v>0</v>
      </c>
      <c r="BD259" s="191">
        <f>SUM(BD256:BD258)</f>
        <v>0</v>
      </c>
      <c r="BE259" s="191">
        <f>SUM(BE256:BE258)</f>
        <v>0</v>
      </c>
    </row>
    <row r="260" spans="1:104" x14ac:dyDescent="0.2">
      <c r="E260" s="146"/>
    </row>
    <row r="261" spans="1:104" x14ac:dyDescent="0.2">
      <c r="E261" s="146"/>
    </row>
    <row r="262" spans="1:104" x14ac:dyDescent="0.2">
      <c r="E262" s="146"/>
    </row>
    <row r="263" spans="1:104" x14ac:dyDescent="0.2">
      <c r="E263" s="146"/>
    </row>
    <row r="264" spans="1:104" x14ac:dyDescent="0.2">
      <c r="E264" s="146"/>
    </row>
    <row r="265" spans="1:104" x14ac:dyDescent="0.2">
      <c r="E265" s="146"/>
    </row>
    <row r="266" spans="1:104" x14ac:dyDescent="0.2">
      <c r="E266" s="146"/>
    </row>
    <row r="267" spans="1:104" x14ac:dyDescent="0.2">
      <c r="E267" s="146"/>
    </row>
    <row r="268" spans="1:104" x14ac:dyDescent="0.2">
      <c r="E268" s="146"/>
    </row>
    <row r="269" spans="1:104" x14ac:dyDescent="0.2">
      <c r="E269" s="146"/>
    </row>
    <row r="270" spans="1:104" x14ac:dyDescent="0.2">
      <c r="E270" s="146"/>
    </row>
    <row r="271" spans="1:104" x14ac:dyDescent="0.2">
      <c r="E271" s="146"/>
    </row>
    <row r="272" spans="1:104" x14ac:dyDescent="0.2">
      <c r="E272" s="146"/>
    </row>
    <row r="273" spans="1:7" x14ac:dyDescent="0.2">
      <c r="E273" s="146"/>
    </row>
    <row r="274" spans="1:7" x14ac:dyDescent="0.2">
      <c r="E274" s="146"/>
    </row>
    <row r="275" spans="1:7" x14ac:dyDescent="0.2">
      <c r="E275" s="146"/>
    </row>
    <row r="276" spans="1:7" x14ac:dyDescent="0.2">
      <c r="E276" s="146"/>
    </row>
    <row r="277" spans="1:7" x14ac:dyDescent="0.2">
      <c r="E277" s="146"/>
    </row>
    <row r="278" spans="1:7" x14ac:dyDescent="0.2">
      <c r="E278" s="146"/>
    </row>
    <row r="279" spans="1:7" x14ac:dyDescent="0.2">
      <c r="E279" s="146"/>
    </row>
    <row r="280" spans="1:7" x14ac:dyDescent="0.2">
      <c r="E280" s="146"/>
    </row>
    <row r="281" spans="1:7" x14ac:dyDescent="0.2">
      <c r="E281" s="146"/>
    </row>
    <row r="282" spans="1:7" x14ac:dyDescent="0.2">
      <c r="E282" s="146"/>
    </row>
    <row r="283" spans="1:7" x14ac:dyDescent="0.2">
      <c r="A283" s="192"/>
      <c r="B283" s="192"/>
      <c r="C283" s="192"/>
      <c r="D283" s="192"/>
      <c r="E283" s="192"/>
      <c r="F283" s="192"/>
      <c r="G283" s="192"/>
    </row>
    <row r="284" spans="1:7" x14ac:dyDescent="0.2">
      <c r="A284" s="192"/>
      <c r="B284" s="192"/>
      <c r="C284" s="192"/>
      <c r="D284" s="192"/>
      <c r="E284" s="192"/>
      <c r="F284" s="192"/>
      <c r="G284" s="192"/>
    </row>
    <row r="285" spans="1:7" x14ac:dyDescent="0.2">
      <c r="A285" s="192"/>
      <c r="B285" s="192"/>
      <c r="C285" s="192"/>
      <c r="D285" s="192"/>
      <c r="E285" s="192"/>
      <c r="F285" s="192"/>
      <c r="G285" s="192"/>
    </row>
    <row r="286" spans="1:7" x14ac:dyDescent="0.2">
      <c r="A286" s="192"/>
      <c r="B286" s="192"/>
      <c r="C286" s="192"/>
      <c r="D286" s="192"/>
      <c r="E286" s="192"/>
      <c r="F286" s="192"/>
      <c r="G286" s="192"/>
    </row>
    <row r="287" spans="1:7" x14ac:dyDescent="0.2">
      <c r="E287" s="146"/>
    </row>
    <row r="288" spans="1:7" x14ac:dyDescent="0.2">
      <c r="E288" s="146"/>
    </row>
    <row r="289" spans="5:5" x14ac:dyDescent="0.2">
      <c r="E289" s="146"/>
    </row>
    <row r="290" spans="5:5" x14ac:dyDescent="0.2">
      <c r="E290" s="146"/>
    </row>
    <row r="291" spans="5:5" x14ac:dyDescent="0.2">
      <c r="E291" s="146"/>
    </row>
    <row r="292" spans="5:5" x14ac:dyDescent="0.2">
      <c r="E292" s="146"/>
    </row>
    <row r="293" spans="5:5" x14ac:dyDescent="0.2">
      <c r="E293" s="146"/>
    </row>
    <row r="294" spans="5:5" x14ac:dyDescent="0.2">
      <c r="E294" s="146"/>
    </row>
    <row r="295" spans="5:5" x14ac:dyDescent="0.2">
      <c r="E295" s="146"/>
    </row>
    <row r="296" spans="5:5" x14ac:dyDescent="0.2">
      <c r="E296" s="146"/>
    </row>
    <row r="297" spans="5:5" x14ac:dyDescent="0.2">
      <c r="E297" s="146"/>
    </row>
    <row r="298" spans="5:5" x14ac:dyDescent="0.2">
      <c r="E298" s="146"/>
    </row>
    <row r="299" spans="5:5" x14ac:dyDescent="0.2">
      <c r="E299" s="146"/>
    </row>
    <row r="300" spans="5:5" x14ac:dyDescent="0.2">
      <c r="E300" s="146"/>
    </row>
    <row r="301" spans="5:5" x14ac:dyDescent="0.2">
      <c r="E301" s="146"/>
    </row>
    <row r="302" spans="5:5" x14ac:dyDescent="0.2">
      <c r="E302" s="146"/>
    </row>
    <row r="303" spans="5:5" x14ac:dyDescent="0.2">
      <c r="E303" s="146"/>
    </row>
    <row r="304" spans="5:5" x14ac:dyDescent="0.2">
      <c r="E304" s="146"/>
    </row>
    <row r="305" spans="1:7" x14ac:dyDescent="0.2">
      <c r="E305" s="146"/>
    </row>
    <row r="306" spans="1:7" x14ac:dyDescent="0.2">
      <c r="E306" s="146"/>
    </row>
    <row r="307" spans="1:7" x14ac:dyDescent="0.2">
      <c r="E307" s="146"/>
    </row>
    <row r="308" spans="1:7" x14ac:dyDescent="0.2">
      <c r="E308" s="146"/>
    </row>
    <row r="309" spans="1:7" x14ac:dyDescent="0.2">
      <c r="E309" s="146"/>
    </row>
    <row r="310" spans="1:7" x14ac:dyDescent="0.2">
      <c r="E310" s="146"/>
    </row>
    <row r="311" spans="1:7" x14ac:dyDescent="0.2">
      <c r="E311" s="146"/>
    </row>
    <row r="312" spans="1:7" x14ac:dyDescent="0.2">
      <c r="E312" s="146"/>
    </row>
    <row r="313" spans="1:7" x14ac:dyDescent="0.2">
      <c r="E313" s="146"/>
    </row>
    <row r="314" spans="1:7" x14ac:dyDescent="0.2">
      <c r="E314" s="146"/>
    </row>
    <row r="315" spans="1:7" x14ac:dyDescent="0.2">
      <c r="E315" s="146"/>
    </row>
    <row r="316" spans="1:7" x14ac:dyDescent="0.2">
      <c r="E316" s="146"/>
    </row>
    <row r="317" spans="1:7" x14ac:dyDescent="0.2">
      <c r="E317" s="146"/>
    </row>
    <row r="318" spans="1:7" x14ac:dyDescent="0.2">
      <c r="A318" s="193"/>
      <c r="B318" s="193"/>
    </row>
    <row r="319" spans="1:7" x14ac:dyDescent="0.2">
      <c r="A319" s="192"/>
      <c r="B319" s="192"/>
      <c r="C319" s="195"/>
      <c r="D319" s="195"/>
      <c r="E319" s="196"/>
      <c r="F319" s="195"/>
      <c r="G319" s="197"/>
    </row>
    <row r="320" spans="1:7" x14ac:dyDescent="0.2">
      <c r="A320" s="198"/>
      <c r="B320" s="198"/>
      <c r="C320" s="192"/>
      <c r="D320" s="192"/>
      <c r="E320" s="199"/>
      <c r="F320" s="192"/>
      <c r="G320" s="192"/>
    </row>
    <row r="321" spans="1:7" x14ac:dyDescent="0.2">
      <c r="A321" s="192"/>
      <c r="B321" s="192"/>
      <c r="C321" s="192"/>
      <c r="D321" s="192"/>
      <c r="E321" s="199"/>
      <c r="F321" s="192"/>
      <c r="G321" s="192"/>
    </row>
    <row r="322" spans="1:7" x14ac:dyDescent="0.2">
      <c r="A322" s="192"/>
      <c r="B322" s="192"/>
      <c r="C322" s="192"/>
      <c r="D322" s="192"/>
      <c r="E322" s="199"/>
      <c r="F322" s="192"/>
      <c r="G322" s="192"/>
    </row>
    <row r="323" spans="1:7" x14ac:dyDescent="0.2">
      <c r="A323" s="192"/>
      <c r="B323" s="192"/>
      <c r="C323" s="192"/>
      <c r="D323" s="192"/>
      <c r="E323" s="199"/>
      <c r="F323" s="192"/>
      <c r="G323" s="192"/>
    </row>
    <row r="324" spans="1:7" x14ac:dyDescent="0.2">
      <c r="A324" s="192"/>
      <c r="B324" s="192"/>
      <c r="C324" s="192"/>
      <c r="D324" s="192"/>
      <c r="E324" s="199"/>
      <c r="F324" s="192"/>
      <c r="G324" s="192"/>
    </row>
    <row r="325" spans="1:7" x14ac:dyDescent="0.2">
      <c r="A325" s="192"/>
      <c r="B325" s="192"/>
      <c r="C325" s="192"/>
      <c r="D325" s="192"/>
      <c r="E325" s="199"/>
      <c r="F325" s="192"/>
      <c r="G325" s="192"/>
    </row>
    <row r="326" spans="1:7" x14ac:dyDescent="0.2">
      <c r="A326" s="192"/>
      <c r="B326" s="192"/>
      <c r="C326" s="192"/>
      <c r="D326" s="192"/>
      <c r="E326" s="199"/>
      <c r="F326" s="192"/>
      <c r="G326" s="192"/>
    </row>
    <row r="327" spans="1:7" x14ac:dyDescent="0.2">
      <c r="A327" s="192"/>
      <c r="B327" s="192"/>
      <c r="C327" s="192"/>
      <c r="D327" s="192"/>
      <c r="E327" s="199"/>
      <c r="F327" s="192"/>
      <c r="G327" s="192"/>
    </row>
    <row r="328" spans="1:7" x14ac:dyDescent="0.2">
      <c r="A328" s="192"/>
      <c r="B328" s="192"/>
      <c r="C328" s="192"/>
      <c r="D328" s="192"/>
      <c r="E328" s="199"/>
      <c r="F328" s="192"/>
      <c r="G328" s="192"/>
    </row>
    <row r="329" spans="1:7" x14ac:dyDescent="0.2">
      <c r="A329" s="192"/>
      <c r="B329" s="192"/>
      <c r="C329" s="192"/>
      <c r="D329" s="192"/>
      <c r="E329" s="199"/>
      <c r="F329" s="192"/>
      <c r="G329" s="192"/>
    </row>
    <row r="330" spans="1:7" x14ac:dyDescent="0.2">
      <c r="A330" s="192"/>
      <c r="B330" s="192"/>
      <c r="C330" s="192"/>
      <c r="D330" s="192"/>
      <c r="E330" s="199"/>
      <c r="F330" s="192"/>
      <c r="G330" s="192"/>
    </row>
    <row r="331" spans="1:7" x14ac:dyDescent="0.2">
      <c r="A331" s="192"/>
      <c r="B331" s="192"/>
      <c r="C331" s="192"/>
      <c r="D331" s="192"/>
      <c r="E331" s="199"/>
      <c r="F331" s="192"/>
      <c r="G331" s="192"/>
    </row>
    <row r="332" spans="1:7" x14ac:dyDescent="0.2">
      <c r="A332" s="192"/>
      <c r="B332" s="192"/>
      <c r="C332" s="192"/>
      <c r="D332" s="192"/>
      <c r="E332" s="199"/>
      <c r="F332" s="192"/>
      <c r="G332" s="192"/>
    </row>
  </sheetData>
  <mergeCells count="156">
    <mergeCell ref="C15:D15"/>
    <mergeCell ref="C17:D17"/>
    <mergeCell ref="C18:D18"/>
    <mergeCell ref="C19:D19"/>
    <mergeCell ref="C20:D20"/>
    <mergeCell ref="C22:D22"/>
    <mergeCell ref="A1:G1"/>
    <mergeCell ref="A3:B3"/>
    <mergeCell ref="A4:B4"/>
    <mergeCell ref="E4:G4"/>
    <mergeCell ref="C9:D9"/>
    <mergeCell ref="C10:D10"/>
    <mergeCell ref="C12:D12"/>
    <mergeCell ref="C14:D14"/>
    <mergeCell ref="C33:D33"/>
    <mergeCell ref="C34:D34"/>
    <mergeCell ref="C36:D36"/>
    <mergeCell ref="C37:D37"/>
    <mergeCell ref="C39:D39"/>
    <mergeCell ref="C40:D40"/>
    <mergeCell ref="C23:D23"/>
    <mergeCell ref="C25:D25"/>
    <mergeCell ref="C26:D26"/>
    <mergeCell ref="C28:D28"/>
    <mergeCell ref="C29:D29"/>
    <mergeCell ref="C31:D31"/>
    <mergeCell ref="C50:D50"/>
    <mergeCell ref="C51:D51"/>
    <mergeCell ref="C52:D52"/>
    <mergeCell ref="C53:D53"/>
    <mergeCell ref="C55:D55"/>
    <mergeCell ref="C56:D56"/>
    <mergeCell ref="C41:D41"/>
    <mergeCell ref="C43:D43"/>
    <mergeCell ref="C44:D44"/>
    <mergeCell ref="C46:D46"/>
    <mergeCell ref="C47:D47"/>
    <mergeCell ref="C48:D48"/>
    <mergeCell ref="C66:D66"/>
    <mergeCell ref="C68:D68"/>
    <mergeCell ref="C69:D69"/>
    <mergeCell ref="C71:D71"/>
    <mergeCell ref="C72:D72"/>
    <mergeCell ref="C73:D73"/>
    <mergeCell ref="C57:D57"/>
    <mergeCell ref="C59:D59"/>
    <mergeCell ref="C60:D60"/>
    <mergeCell ref="C61:D61"/>
    <mergeCell ref="C63:D63"/>
    <mergeCell ref="C64:D64"/>
    <mergeCell ref="C83:D83"/>
    <mergeCell ref="C84:D84"/>
    <mergeCell ref="C86:D86"/>
    <mergeCell ref="C87:D87"/>
    <mergeCell ref="C89:D89"/>
    <mergeCell ref="C91:D91"/>
    <mergeCell ref="C75:D75"/>
    <mergeCell ref="C76:D76"/>
    <mergeCell ref="C78:D78"/>
    <mergeCell ref="C79:D79"/>
    <mergeCell ref="C81:D81"/>
    <mergeCell ref="C82:D82"/>
    <mergeCell ref="C105:D105"/>
    <mergeCell ref="C107:D107"/>
    <mergeCell ref="C108:D108"/>
    <mergeCell ref="C110:D110"/>
    <mergeCell ref="C111:D111"/>
    <mergeCell ref="C113:D113"/>
    <mergeCell ref="C114:D114"/>
    <mergeCell ref="C116:D116"/>
    <mergeCell ref="C92:D92"/>
    <mergeCell ref="C94:D94"/>
    <mergeCell ref="C95:D95"/>
    <mergeCell ref="C97:D97"/>
    <mergeCell ref="C99:D99"/>
    <mergeCell ref="C101:D101"/>
    <mergeCell ref="C126:D126"/>
    <mergeCell ref="C127:D127"/>
    <mergeCell ref="C131:D131"/>
    <mergeCell ref="C132:D132"/>
    <mergeCell ref="C133:D133"/>
    <mergeCell ref="C134:D134"/>
    <mergeCell ref="C136:D136"/>
    <mergeCell ref="C137:D137"/>
    <mergeCell ref="C117:D117"/>
    <mergeCell ref="C119:D119"/>
    <mergeCell ref="C120:D120"/>
    <mergeCell ref="C122:D122"/>
    <mergeCell ref="C123:D123"/>
    <mergeCell ref="C124:D124"/>
    <mergeCell ref="C147:D147"/>
    <mergeCell ref="C149:D149"/>
    <mergeCell ref="C150:D150"/>
    <mergeCell ref="C151:D151"/>
    <mergeCell ref="C153:D153"/>
    <mergeCell ref="C155:D155"/>
    <mergeCell ref="C138:D138"/>
    <mergeCell ref="C140:D140"/>
    <mergeCell ref="C141:D141"/>
    <mergeCell ref="C143:D143"/>
    <mergeCell ref="C144:D144"/>
    <mergeCell ref="C146:D146"/>
    <mergeCell ref="C165:D165"/>
    <mergeCell ref="C166:D166"/>
    <mergeCell ref="C170:D170"/>
    <mergeCell ref="C172:D172"/>
    <mergeCell ref="C174:D174"/>
    <mergeCell ref="C176:D176"/>
    <mergeCell ref="C178:D178"/>
    <mergeCell ref="C180:D180"/>
    <mergeCell ref="C156:D156"/>
    <mergeCell ref="C158:D158"/>
    <mergeCell ref="C159:D159"/>
    <mergeCell ref="C161:D161"/>
    <mergeCell ref="C162:D162"/>
    <mergeCell ref="C163:D163"/>
    <mergeCell ref="C194:D194"/>
    <mergeCell ref="C196:D196"/>
    <mergeCell ref="C200:D200"/>
    <mergeCell ref="C202:D202"/>
    <mergeCell ref="C203:D203"/>
    <mergeCell ref="C205:D205"/>
    <mergeCell ref="C206:D206"/>
    <mergeCell ref="C208:D208"/>
    <mergeCell ref="C182:D182"/>
    <mergeCell ref="C184:D184"/>
    <mergeCell ref="C186:D186"/>
    <mergeCell ref="C188:D188"/>
    <mergeCell ref="C190:D190"/>
    <mergeCell ref="C192:D192"/>
    <mergeCell ref="C218:D218"/>
    <mergeCell ref="C220:D220"/>
    <mergeCell ref="C222:D222"/>
    <mergeCell ref="C223:D223"/>
    <mergeCell ref="C225:D225"/>
    <mergeCell ref="C227:D227"/>
    <mergeCell ref="C209:D209"/>
    <mergeCell ref="C210:D210"/>
    <mergeCell ref="C212:D212"/>
    <mergeCell ref="C214:D214"/>
    <mergeCell ref="C215:D215"/>
    <mergeCell ref="C217:D217"/>
    <mergeCell ref="C241:D241"/>
    <mergeCell ref="C242:D242"/>
    <mergeCell ref="C246:D246"/>
    <mergeCell ref="C247:D247"/>
    <mergeCell ref="C249:D249"/>
    <mergeCell ref="C250:D250"/>
    <mergeCell ref="C251:D251"/>
    <mergeCell ref="C229:D229"/>
    <mergeCell ref="C230:D230"/>
    <mergeCell ref="C232:D232"/>
    <mergeCell ref="C233:D233"/>
    <mergeCell ref="C235:D235"/>
    <mergeCell ref="C239:D239"/>
    <mergeCell ref="C237:D237"/>
  </mergeCells>
  <printOptions gridLinesSet="0"/>
  <pageMargins left="0.59055118110236227" right="0.39370078740157483" top="0.59055118110236227" bottom="0.98425196850393704" header="0.19685039370078741" footer="0.51181102362204722"/>
  <pageSetup paperSize="9" orientation="portrait" horizontalDpi="300" r:id="rId1"/>
  <headerFooter alignWithMargins="0">
    <oddFooter>&amp;L&amp;9Zpracováno programem &amp;"Arial CE,Tučné"BUILDpower,  © RTS, a.s.&amp;R&amp;"Arial,Obyčejné"Strana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37</vt:i4>
      </vt:variant>
    </vt:vector>
  </HeadingPairs>
  <TitlesOfParts>
    <vt:vector size="40" baseType="lpstr">
      <vt:lpstr>Krycí list</vt:lpstr>
      <vt:lpstr>Rekapitulace</vt:lpstr>
      <vt:lpstr>Položky</vt:lpstr>
      <vt:lpstr>cisloobjektu</vt:lpstr>
      <vt:lpstr>cislostavby</vt:lpstr>
      <vt:lpstr>Datum</vt:lpstr>
      <vt:lpstr>Dil</vt:lpstr>
      <vt:lpstr>Dodavka</vt:lpstr>
      <vt:lpstr>HSV</vt:lpstr>
      <vt:lpstr>HZS</vt:lpstr>
      <vt:lpstr>JKSO</vt:lpstr>
      <vt:lpstr>MJ</vt:lpstr>
      <vt:lpstr>Mont</vt:lpstr>
      <vt:lpstr>NazevDilu</vt:lpstr>
      <vt:lpstr>nazevobjektu</vt:lpstr>
      <vt:lpstr>nazevstavby</vt:lpstr>
      <vt:lpstr>Položky!Názvy_tisku</vt:lpstr>
      <vt:lpstr>Rekapitulace!Názvy_tisku</vt:lpstr>
      <vt:lpstr>Objednatel</vt:lpstr>
      <vt:lpstr>'Krycí list'!Oblast_tisku</vt:lpstr>
      <vt:lpstr>Položky!Oblast_tisku</vt:lpstr>
      <vt:lpstr>Rekapitulace!Oblast_tisku</vt:lpstr>
      <vt:lpstr>PocetMJ</vt:lpstr>
      <vt:lpstr>Poznamka</vt:lpstr>
      <vt:lpstr>Projektant</vt:lpstr>
      <vt:lpstr>PSV</vt:lpstr>
      <vt:lpstr>SazbaDPH1</vt:lpstr>
      <vt:lpstr>SazbaDPH2</vt:lpstr>
      <vt:lpstr>SloupecCC</vt:lpstr>
      <vt:lpstr>SloupecCisloPol</vt:lpstr>
      <vt:lpstr>SloupecJC</vt:lpstr>
      <vt:lpstr>SloupecMJ</vt:lpstr>
      <vt:lpstr>SloupecMnozstvi</vt:lpstr>
      <vt:lpstr>SloupecNazPol</vt:lpstr>
      <vt:lpstr>SloupecPC</vt:lpstr>
      <vt:lpstr>VRN</vt:lpstr>
      <vt:lpstr>Zakazka</vt:lpstr>
      <vt:lpstr>Zaklad22</vt:lpstr>
      <vt:lpstr>Zaklad5</vt:lpstr>
      <vt:lpstr>Zhotovitel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matas1</dc:creator>
  <cp:lastModifiedBy>Sazovice</cp:lastModifiedBy>
  <dcterms:created xsi:type="dcterms:W3CDTF">2014-04-18T11:52:01Z</dcterms:created>
  <dcterms:modified xsi:type="dcterms:W3CDTF">2014-11-27T15:51:30Z</dcterms:modified>
</cp:coreProperties>
</file>